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begreatbyfaith/Library/Mobile Documents/com~apple~CloudDocs/"/>
    </mc:Choice>
  </mc:AlternateContent>
  <xr:revisionPtr revIDLastSave="0" documentId="13_ncr:1_{1C0F31DB-97A8-C048-B6F2-F2BA7001F4E5}" xr6:coauthVersionLast="47" xr6:coauthVersionMax="47" xr10:uidLastSave="{00000000-0000-0000-0000-000000000000}"/>
  <bookViews>
    <workbookView xWindow="0" yWindow="500" windowWidth="68800" windowHeight="26600" xr2:uid="{00000000-000D-0000-FFFF-FFFF00000000}"/>
  </bookViews>
  <sheets>
    <sheet name="May 2023 " sheetId="4" r:id="rId1"/>
    <sheet name="June 2023 " sheetId="5" r:id="rId2"/>
    <sheet name="July 2023" sheetId="1" r:id="rId3"/>
    <sheet name="August 2023" sheetId="7" r:id="rId4"/>
    <sheet name="September 2023" sheetId="6" r:id="rId5"/>
    <sheet name="October 2023" sheetId="8" r:id="rId6"/>
    <sheet name="November 2023" sheetId="9" r:id="rId7"/>
    <sheet name="December 2023" sheetId="10" r:id="rId8"/>
    <sheet name="Chart Data" sheetId="2" state="hidden" r:id="rId9"/>
  </sheets>
  <definedNames>
    <definedName name="Total_Monthly_Expenses" localSheetId="3">'August 2023'!$C$8</definedName>
    <definedName name="Total_Monthly_Expenses" localSheetId="7">'December 2023'!$C$8</definedName>
    <definedName name="Total_Monthly_Expenses" localSheetId="1">'June 2023 '!$C$8</definedName>
    <definedName name="Total_Monthly_Expenses" localSheetId="0">'May 2023 '!$C$8</definedName>
    <definedName name="Total_Monthly_Expenses" localSheetId="6">'November 2023'!$C$8</definedName>
    <definedName name="Total_Monthly_Expenses" localSheetId="5">'October 2023'!$C$8</definedName>
    <definedName name="Total_Monthly_Expenses" localSheetId="4">'September 2023'!$C$8</definedName>
    <definedName name="Total_Monthly_Expenses">'July 2023'!$C$8</definedName>
    <definedName name="Total_Monthly_Income" localSheetId="3">'August 2023'!$C$6</definedName>
    <definedName name="Total_Monthly_Income" localSheetId="7">'December 2023'!$C$6</definedName>
    <definedName name="Total_Monthly_Income" localSheetId="1">'June 2023 '!$C$6</definedName>
    <definedName name="Total_Monthly_Income" localSheetId="0">'May 2023 '!$C$6</definedName>
    <definedName name="Total_Monthly_Income" localSheetId="6">'November 2023'!$C$6</definedName>
    <definedName name="Total_Monthly_Income" localSheetId="5">'October 2023'!$C$6</definedName>
    <definedName name="Total_Monthly_Income" localSheetId="4">'September 2023'!$C$6</definedName>
    <definedName name="Total_Monthly_Income">'July 2023'!$C$6</definedName>
    <definedName name="Total_Monthly_Savings" localSheetId="3">'August 2023'!$C$10</definedName>
    <definedName name="Total_Monthly_Savings" localSheetId="7">'December 2023'!$C$10</definedName>
    <definedName name="Total_Monthly_Savings" localSheetId="1">'June 2023 '!$C$10</definedName>
    <definedName name="Total_Monthly_Savings" localSheetId="0">'May 2023 '!$C$10</definedName>
    <definedName name="Total_Monthly_Savings" localSheetId="6">'November 2023'!$C$10</definedName>
    <definedName name="Total_Monthly_Savings" localSheetId="5">'October 2023'!$C$10</definedName>
    <definedName name="Total_Monthly_Savings" localSheetId="4">'September 2023'!$C$10</definedName>
    <definedName name="Total_Monthly_Savings">'July 2023'!$C$10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0" l="1"/>
  <c r="C8" i="10"/>
  <c r="C6" i="10"/>
  <c r="C10" i="9"/>
  <c r="C8" i="9"/>
  <c r="C6" i="9"/>
  <c r="C10" i="8"/>
  <c r="C8" i="8"/>
  <c r="B13" i="8" s="1"/>
  <c r="C6" i="8"/>
  <c r="C10" i="7"/>
  <c r="C8" i="7"/>
  <c r="C6" i="7"/>
  <c r="C10" i="6"/>
  <c r="C8" i="6"/>
  <c r="B13" i="6" s="1"/>
  <c r="C6" i="6"/>
  <c r="C10" i="5"/>
  <c r="C8" i="5"/>
  <c r="C6" i="5"/>
  <c r="C10" i="4"/>
  <c r="C8" i="4"/>
  <c r="B13" i="4" s="1"/>
  <c r="C6" i="4"/>
  <c r="C12" i="10" l="1"/>
  <c r="B13" i="10"/>
  <c r="C12" i="9"/>
  <c r="B13" i="9"/>
  <c r="C12" i="8"/>
  <c r="C12" i="6"/>
  <c r="C12" i="7"/>
  <c r="B13" i="5"/>
  <c r="C12" i="5"/>
  <c r="C12" i="4"/>
  <c r="B13" i="7"/>
  <c r="C10" i="1"/>
  <c r="C8" i="1"/>
  <c r="C6" i="1"/>
  <c r="C12" i="1" l="1"/>
  <c r="B13" i="1"/>
  <c r="B6" i="2"/>
  <c r="B5" i="2"/>
  <c r="B4" i="2" s="1"/>
</calcChain>
</file>

<file path=xl/sharedStrings.xml><?xml version="1.0" encoding="utf-8"?>
<sst xmlns="http://schemas.openxmlformats.org/spreadsheetml/2006/main" count="297" uniqueCount="30">
  <si>
    <t>Monthly Income</t>
  </si>
  <si>
    <t>Item</t>
  </si>
  <si>
    <t>Income Source 1</t>
  </si>
  <si>
    <t>Income Source 2</t>
  </si>
  <si>
    <t>Other</t>
  </si>
  <si>
    <t>Amount</t>
  </si>
  <si>
    <t>Monthly Expenses</t>
  </si>
  <si>
    <t>Rent/mortgage</t>
  </si>
  <si>
    <t>Electric</t>
  </si>
  <si>
    <t>Gas</t>
  </si>
  <si>
    <t>Cell phone</t>
  </si>
  <si>
    <t>Groceries</t>
  </si>
  <si>
    <t>Car payment</t>
  </si>
  <si>
    <t>Credit cards</t>
  </si>
  <si>
    <t>Auto insurance</t>
  </si>
  <si>
    <t>Miscellaneous</t>
  </si>
  <si>
    <t>Monthly Savings</t>
  </si>
  <si>
    <t>Date</t>
  </si>
  <si>
    <t>% of Income Spent</t>
  </si>
  <si>
    <t>Summary</t>
  </si>
  <si>
    <t>Total Monthly Income</t>
  </si>
  <si>
    <t>Total Monthly Expenses</t>
  </si>
  <si>
    <t>Total Monthly Savings</t>
  </si>
  <si>
    <t>Cash Balance</t>
  </si>
  <si>
    <t>[Date]</t>
  </si>
  <si>
    <t>CHART DATA</t>
  </si>
  <si>
    <t>My 2023 Budget Tracker</t>
  </si>
  <si>
    <t>Sow/Tithe</t>
  </si>
  <si>
    <t>Beloved, I wish above all things that you may prosper and be in great health and in great shape, even as your soul prospers. 3 John 2</t>
  </si>
  <si>
    <t>"Beloved, I wish above all things that you may prosper and be in great health and in great shape, even as your soul prospers." 3 John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</si>
</sst>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12" x14ac:knownFonts="1">
    <font>
      <b/>
      <sz val="12"/>
      <color theme="3" tint="0.39991454817346722"/>
      <name val="Arial"/>
      <family val="2"/>
      <scheme val="minor"/>
    </font>
    <font>
      <b/>
      <sz val="18"/>
      <color theme="3"/>
      <name val="Arial"/>
      <family val="2"/>
      <scheme val="minor"/>
    </font>
    <font>
      <b/>
      <sz val="12"/>
      <color theme="4"/>
      <name val="Arial"/>
      <family val="2"/>
      <scheme val="minor"/>
    </font>
    <font>
      <sz val="12"/>
      <color theme="0"/>
      <name val="Arial"/>
      <family val="2"/>
      <scheme val="minor"/>
    </font>
    <font>
      <b/>
      <sz val="14"/>
      <color theme="4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2"/>
      <color theme="3" tint="0.39991454817346722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3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 applyNumberFormat="0" applyFill="0" applyAlignment="0" applyProtection="0"/>
    <xf numFmtId="0" fontId="5" fillId="0" borderId="0" applyNumberFormat="0" applyFill="0" applyProtection="0">
      <alignment horizontal="left"/>
    </xf>
    <xf numFmtId="0" fontId="1" fillId="0" borderId="0" applyNumberFormat="0" applyFill="0" applyAlignment="0" applyProtection="0"/>
  </cellStyleXfs>
  <cellXfs count="15">
    <xf numFmtId="0" fontId="0" fillId="0" borderId="0" xfId="0"/>
    <xf numFmtId="0" fontId="5" fillId="0" borderId="0" xfId="2">
      <alignment horizontal="left"/>
    </xf>
    <xf numFmtId="9" fontId="3" fillId="0" borderId="0" xfId="0" applyNumberFormat="1" applyFont="1"/>
    <xf numFmtId="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1" applyAlignment="1">
      <alignment horizontal="left"/>
    </xf>
    <xf numFmtId="9" fontId="9" fillId="0" borderId="0" xfId="0" applyNumberFormat="1" applyFont="1"/>
    <xf numFmtId="17" fontId="8" fillId="0" borderId="0" xfId="1" applyNumberFormat="1" applyAlignment="1">
      <alignment horizontal="left"/>
    </xf>
    <xf numFmtId="0" fontId="10" fillId="0" borderId="0" xfId="0" applyFont="1"/>
    <xf numFmtId="17" fontId="11" fillId="0" borderId="0" xfId="1" applyNumberFormat="1" applyFont="1" applyAlignment="1">
      <alignment horizontal="left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66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6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6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6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6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6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6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6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6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BudgetTable" pivot="0" count="2" xr9:uid="{00000000-0011-0000-FFFF-FFFF00000000}">
      <tableStyleElement type="wholeTable" dxfId="65"/>
      <tableStyleElement type="headerRow" dxfId="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32-FD4E-B845-98435A29FED4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32-FD4E-B845-98435A29FED4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0.46453333333333335</c:v>
                </c:pt>
                <c:pt idx="1">
                  <c:v>0.53546666666666665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32-FD4E-B845-98435A29F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F1C-124B-A0A6-06CDD3484795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F1C-124B-A0A6-06CDD3484795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0.46453333333333335</c:v>
                </c:pt>
                <c:pt idx="1">
                  <c:v>0.53546666666666665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1C-124B-A0A6-06CDD3484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2C-7C4E-B9A5-C0524F7B8B93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2C-7C4E-B9A5-C0524F7B8B93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0.46453333333333335</c:v>
                </c:pt>
                <c:pt idx="1">
                  <c:v>0.53546666666666665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2C-7C4E-B9A5-C0524F7B8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D96-A04F-8AC4-6BBC51C882B0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D96-A04F-8AC4-6BBC51C882B0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0.46453333333333335</c:v>
                </c:pt>
                <c:pt idx="1">
                  <c:v>0.53546666666666665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96-A04F-8AC4-6BBC51C88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7D8-1B4F-B7DC-2B9708DC309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7D8-1B4F-B7DC-2B9708DC309F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0.46453333333333335</c:v>
                </c:pt>
                <c:pt idx="1">
                  <c:v>0.53546666666666665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D8-1B4F-B7DC-2B9708DC3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7E-8C45-8E51-9B8F15F3C0BC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7E-8C45-8E51-9B8F15F3C0BC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0.46453333333333335</c:v>
                </c:pt>
                <c:pt idx="1">
                  <c:v>0.53546666666666665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7E-8C45-8E51-9B8F15F3C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4A6-A14F-848E-6E17F10F04F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4A6-A14F-848E-6E17F10F04F7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0.46453333333333335</c:v>
                </c:pt>
                <c:pt idx="1">
                  <c:v>0.53546666666666665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A6-A14F-848E-6E17F10F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383-C144-B1DF-D5AC67F278C6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383-C144-B1DF-D5AC67F278C6}"/>
              </c:ext>
            </c:extLst>
          </c:dPt>
          <c:val>
            <c:numRef>
              <c:f>'Chart Data'!$B$4:$B$5</c:f>
              <c:numCache>
                <c:formatCode>0%</c:formatCode>
                <c:ptCount val="2"/>
                <c:pt idx="0">
                  <c:v>0.46453333333333335</c:v>
                </c:pt>
                <c:pt idx="1">
                  <c:v>0.53546666666666665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3-C144-B1DF-D5AC67F2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2346960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34F51E-BE6E-BE4A-B670-177C78F9E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2346960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EF7A2B-DDA6-5643-A2A0-1E5683915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2346960</xdr:colOff>
      <xdr:row>12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2346960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700711-E543-754E-816E-9F87EA6E7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2346960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C9D74A-08CE-CF48-8DBB-41625A7D6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2346960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F84BC0-247A-A640-A7C9-C987A4FC5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2346960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87D44E-329A-1240-8922-3B090FFCE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2346960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DA2A6E-2654-A94E-A1E5-DD6F12F8B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BF559B2-5181-AF4C-8C87-96D67F1989EB}" name="Income5" displayName="Income5" ref="B15:C18" headerRowDxfId="63">
  <autoFilter ref="B15:C18" xr:uid="{00000000-0009-0000-0100-000001000000}"/>
  <tableColumns count="2">
    <tableColumn id="1" xr3:uid="{0F2D81B6-680E-E448-A01B-B86A6F85B8E7}" name="Item" totalsRowLabel="Total"/>
    <tableColumn id="2" xr3:uid="{8CF23A7E-DD9F-D040-855C-A2DAC5438FED}" name="Amount" totalsRowFunction="sum" dataDxfId="62"/>
  </tableColumns>
  <tableStyleInfo name="BudgetTable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F8D28B4-F34D-0549-A0A5-A1C433F8FE8D}" name="Income14" displayName="Income14" ref="B15:C18" headerRowDxfId="42">
  <autoFilter ref="B15:C18" xr:uid="{00000000-0009-0000-0100-000001000000}"/>
  <tableColumns count="2">
    <tableColumn id="1" xr3:uid="{FAFADA63-ED51-8644-AE74-CE708AAC3395}" name="Item" totalsRowLabel="Total"/>
    <tableColumn id="2" xr3:uid="{B4E70A0D-31C0-154B-B32B-94F26969AC37}" name="Amount" totalsRowFunction="sum" dataDxfId="41"/>
  </tableColumns>
  <tableStyleInfo name="BudgetTable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1B6390B-5C00-5D4E-9637-28853757D36F}" name="Expenses15" displayName="Expenses15" ref="B21:C35" totalsRowShown="0" headerRowDxfId="40" headerRowCellStyle="Normal">
  <autoFilter ref="B21:C35" xr:uid="{00000000-0009-0000-0100-000002000000}"/>
  <tableColumns count="2">
    <tableColumn id="1" xr3:uid="{37388739-879C-9C46-9E21-3A30C1AA7868}" name="Item"/>
    <tableColumn id="2" xr3:uid="{77E80461-2CAD-7F4C-A85F-8315C261274D}" name="Amount" dataDxfId="39"/>
  </tableColumns>
  <tableStyleInfo name="BudgetTable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D0B3FC8-6858-9346-B582-9C80BD77A7A8}" name="Savings16" displayName="Savings16" ref="B38:C41" totalsRowShown="0" headerRowDxfId="38">
  <autoFilter ref="B38:C41" xr:uid="{00000000-0009-0000-0100-000003000000}"/>
  <tableColumns count="2">
    <tableColumn id="1" xr3:uid="{D815FC3C-1A2F-3A47-BDDE-71914DAEB458}" name="Date" dataDxfId="37"/>
    <tableColumn id="2" xr3:uid="{3D20CCCD-C809-D54F-A5A0-4343930648DF}" name="Amount" dataDxfId="36"/>
  </tableColumns>
  <tableStyleInfo name="BudgetTabl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127F15A-46C8-F643-BFFF-8B45A20878EA}" name="Income11" displayName="Income11" ref="B15:C18" headerRowDxfId="35">
  <autoFilter ref="B15:C18" xr:uid="{00000000-0009-0000-0100-000001000000}"/>
  <tableColumns count="2">
    <tableColumn id="1" xr3:uid="{22F3CA24-6E00-6446-9F5F-6C3CBBD811CD}" name="Item" totalsRowLabel="Total"/>
    <tableColumn id="2" xr3:uid="{34FC9F20-6BF7-7740-A4B5-39ACEC753985}" name="Amount" totalsRowFunction="sum" dataDxfId="34"/>
  </tableColumns>
  <tableStyleInfo name="BudgetTabl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5A07E05-68FA-0C48-9EEA-7D0ECB5FBDD8}" name="Expenses12" displayName="Expenses12" ref="B21:C35" totalsRowShown="0" headerRowDxfId="33" headerRowCellStyle="Normal">
  <autoFilter ref="B21:C35" xr:uid="{00000000-0009-0000-0100-000002000000}"/>
  <tableColumns count="2">
    <tableColumn id="1" xr3:uid="{794CFB9F-032C-FC49-98FA-F255D2874140}" name="Item"/>
    <tableColumn id="2" xr3:uid="{1B56C919-EC64-5B43-85A4-F63CAAE05A5E}" name="Amount" dataDxfId="32"/>
  </tableColumns>
  <tableStyleInfo name="BudgetTable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CA8E22C-E5FC-1A47-8CA3-EB582730731E}" name="Savings13" displayName="Savings13" ref="B38:C41" totalsRowShown="0" headerRowDxfId="31">
  <autoFilter ref="B38:C41" xr:uid="{00000000-0009-0000-0100-000003000000}"/>
  <tableColumns count="2">
    <tableColumn id="1" xr3:uid="{92589839-9CD0-2E45-AFB3-AD3E8A23213B}" name="Date" dataDxfId="30"/>
    <tableColumn id="2" xr3:uid="{0CA234DD-C489-7646-B3F2-B70B6409AFB5}" name="Amount" dataDxfId="29"/>
  </tableColumns>
  <tableStyleInfo name="BudgetTable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878C89B-E1E5-EA4D-AACE-4A8731F9ADC6}" name="Income1117" displayName="Income1117" ref="B15:C18" headerRowDxfId="28">
  <autoFilter ref="B15:C18" xr:uid="{00000000-0009-0000-0100-000001000000}"/>
  <tableColumns count="2">
    <tableColumn id="1" xr3:uid="{B0324647-CA4A-0A4D-824E-C15FFF80AEDD}" name="Item" totalsRowLabel="Total"/>
    <tableColumn id="2" xr3:uid="{15265E81-C3D9-6A49-A89C-5D867E73A00B}" name="Amount" totalsRowFunction="sum" dataDxfId="27"/>
  </tableColumns>
  <tableStyleInfo name="BudgetTable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47184CC-8D6C-CE4D-BD80-731A87A4B236}" name="Expenses1218" displayName="Expenses1218" ref="B21:C35" totalsRowShown="0" headerRowDxfId="26" headerRowCellStyle="Normal">
  <autoFilter ref="B21:C35" xr:uid="{00000000-0009-0000-0100-000002000000}"/>
  <tableColumns count="2">
    <tableColumn id="1" xr3:uid="{9550EE36-533A-494C-9D9F-5FDECA5DBB9B}" name="Item"/>
    <tableColumn id="2" xr3:uid="{1B93856B-B190-114F-ADB2-C3A598FA5C71}" name="Amount" dataDxfId="25"/>
  </tableColumns>
  <tableStyleInfo name="BudgetTable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6386B8F-3A7C-944B-A2F7-07DEC0855215}" name="Savings1319" displayName="Savings1319" ref="B38:C41" totalsRowShown="0" headerRowDxfId="24">
  <autoFilter ref="B38:C41" xr:uid="{00000000-0009-0000-0100-000003000000}"/>
  <tableColumns count="2">
    <tableColumn id="1" xr3:uid="{1A57DB49-4C60-564C-8D36-186F55EFE2B4}" name="Date" dataDxfId="23"/>
    <tableColumn id="2" xr3:uid="{93C0847F-4B28-0644-9E99-A3307BEA4587}" name="Amount" dataDxfId="22"/>
  </tableColumns>
  <tableStyleInfo name="BudgetTable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0594CF4-440B-BB45-9929-F80044C8EBC4}" name="Income1120" displayName="Income1120" ref="B15:C18" headerRowDxfId="21">
  <autoFilter ref="B15:C18" xr:uid="{00000000-0009-0000-0100-000001000000}"/>
  <tableColumns count="2">
    <tableColumn id="1" xr3:uid="{C2B99BDB-7D52-8C4F-986F-CE31AFC8C830}" name="Item" totalsRowLabel="Total"/>
    <tableColumn id="2" xr3:uid="{27F9D765-BD1E-6547-BAF8-D0B030072C07}" name="Amount" totalsRowFunction="sum" dataDxfId="20"/>
  </tableColumns>
  <tableStyleInfo name="Budget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91D253-1ACB-794C-8917-F0E6D1E72FEA}" name="Expenses6" displayName="Expenses6" ref="B21:C36" totalsRowShown="0" headerRowDxfId="61" headerRowCellStyle="Normal">
  <autoFilter ref="B21:C36" xr:uid="{00000000-0009-0000-0100-000002000000}"/>
  <tableColumns count="2">
    <tableColumn id="1" xr3:uid="{5CADDEDD-8B20-B147-819A-27E722B1DB5C}" name="Item"/>
    <tableColumn id="2" xr3:uid="{7BF28E6F-469E-5044-B88B-221B112B86CD}" name="Amount" dataDxfId="60"/>
  </tableColumns>
  <tableStyleInfo name="BudgetTable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8741940-5526-8643-B85F-ADC84D55BD6E}" name="Expenses1221" displayName="Expenses1221" ref="B21:C35" totalsRowShown="0" headerRowDxfId="19" headerRowCellStyle="Normal">
  <autoFilter ref="B21:C35" xr:uid="{00000000-0009-0000-0100-000002000000}"/>
  <tableColumns count="2">
    <tableColumn id="1" xr3:uid="{54D65BEC-FDE7-B34B-917A-C33456D0906C}" name="Item"/>
    <tableColumn id="2" xr3:uid="{5021BA74-7120-6346-83C8-0F06B76A6029}" name="Amount" dataDxfId="18"/>
  </tableColumns>
  <tableStyleInfo name="BudgetTable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0F6A4F2-3A30-424E-9567-F33D2ED1DCF8}" name="Savings1322" displayName="Savings1322" ref="B38:C41" totalsRowShown="0" headerRowDxfId="17">
  <autoFilter ref="B38:C41" xr:uid="{00000000-0009-0000-0100-000003000000}"/>
  <tableColumns count="2">
    <tableColumn id="1" xr3:uid="{D8C3A330-3418-BB4C-9A18-30914A457BB0}" name="Date" dataDxfId="16"/>
    <tableColumn id="2" xr3:uid="{FCE7B798-5072-9847-8DB0-20F7D669238E}" name="Amount" dataDxfId="15"/>
  </tableColumns>
  <tableStyleInfo name="BudgetTable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A8C40BF-A217-C84C-A6E0-9351E9ACED15}" name="Income1123" displayName="Income1123" ref="B15:C18" headerRowDxfId="14">
  <autoFilter ref="B15:C18" xr:uid="{00000000-0009-0000-0100-000001000000}"/>
  <tableColumns count="2">
    <tableColumn id="1" xr3:uid="{B95CA135-8752-7041-A17F-11054349AFE7}" name="Item" totalsRowLabel="Total"/>
    <tableColumn id="2" xr3:uid="{44F7B10A-2D2A-F140-B742-A24198FCCE9D}" name="Amount" totalsRowFunction="sum" dataDxfId="13"/>
  </tableColumns>
  <tableStyleInfo name="BudgetTable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F3D8D79-AF2A-B248-BB23-A7C971D6EF72}" name="Expenses1224" displayName="Expenses1224" ref="B21:C35" totalsRowShown="0" headerRowDxfId="12" headerRowCellStyle="Normal">
  <autoFilter ref="B21:C35" xr:uid="{00000000-0009-0000-0100-000002000000}"/>
  <tableColumns count="2">
    <tableColumn id="1" xr3:uid="{69B9352B-7BBC-F541-B5C7-6EE5A59C662A}" name="Item"/>
    <tableColumn id="2" xr3:uid="{F92EBFEB-9D40-2D45-9EA8-BE49600CB891}" name="Amount" dataDxfId="11"/>
  </tableColumns>
  <tableStyleInfo name="BudgetTable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56FD786-C065-AE4A-9635-700D6E318E38}" name="Savings1325" displayName="Savings1325" ref="B38:C41" totalsRowShown="0" headerRowDxfId="10">
  <autoFilter ref="B38:C41" xr:uid="{00000000-0009-0000-0100-000003000000}"/>
  <tableColumns count="2">
    <tableColumn id="1" xr3:uid="{AF202ADF-2E0B-7C44-83C2-FDFA82AF0203}" name="Date" dataDxfId="9"/>
    <tableColumn id="2" xr3:uid="{0126E543-929E-8B4E-A32B-3F05B7BB81F9}" name="Amount" dataDxfId="8"/>
  </tableColumns>
  <tableStyleInfo name="Budget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2CD94E8-22C4-D248-A701-8F7341BE7E5E}" name="Savings7" displayName="Savings7" ref="B38:C41" totalsRowShown="0" headerRowDxfId="59">
  <autoFilter ref="B38:C41" xr:uid="{00000000-0009-0000-0100-000003000000}"/>
  <tableColumns count="2">
    <tableColumn id="1" xr3:uid="{A092E45E-C5AA-B841-9A05-613608166651}" name="Date" dataDxfId="58"/>
    <tableColumn id="2" xr3:uid="{80227956-8758-1F49-B9B3-7590448EF030}" name="Amount" dataDxfId="57"/>
  </tableColumns>
  <tableStyleInfo name="Budget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96C480-87C7-AB4C-88D5-7D0142D41220}" name="Income8" displayName="Income8" ref="B15:C18" headerRowDxfId="56">
  <autoFilter ref="B15:C18" xr:uid="{00000000-0009-0000-0100-000001000000}"/>
  <tableColumns count="2">
    <tableColumn id="1" xr3:uid="{1E5DD5F4-BA60-8F4B-997C-3E2C74F9CECF}" name="Item" totalsRowLabel="Total"/>
    <tableColumn id="2" xr3:uid="{36EAA3E8-1631-374D-AEA1-A5853F0956D8}" name="Amount" totalsRowFunction="sum" dataDxfId="55"/>
  </tableColumns>
  <tableStyleInfo name="Budget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F2BB460-8C93-DE4F-B2CD-A2AAECFEC5F0}" name="Expenses9" displayName="Expenses9" ref="B21:C35" totalsRowShown="0" headerRowDxfId="54" headerRowCellStyle="Normal">
  <autoFilter ref="B21:C35" xr:uid="{00000000-0009-0000-0100-000002000000}"/>
  <tableColumns count="2">
    <tableColumn id="1" xr3:uid="{F6B9A9E8-F49A-CF4A-BA06-E332B84A0752}" name="Item"/>
    <tableColumn id="2" xr3:uid="{5DBDA580-323A-DE40-BE88-3C4A34177674}" name="Amount" dataDxfId="53"/>
  </tableColumns>
  <tableStyleInfo name="BudgetTab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1B024D1-070C-9443-AA6D-9A98DB13D693}" name="Savings10" displayName="Savings10" ref="B38:C41" totalsRowShown="0" headerRowDxfId="52">
  <autoFilter ref="B38:C41" xr:uid="{00000000-0009-0000-0100-000003000000}"/>
  <tableColumns count="2">
    <tableColumn id="1" xr3:uid="{E36A5B7A-43A3-9046-A75A-74D0817310D4}" name="Date" dataDxfId="51"/>
    <tableColumn id="2" xr3:uid="{9993C830-1FD5-7C46-89AF-8804169E3800}" name="Amount" dataDxfId="50"/>
  </tableColumns>
  <tableStyleInfo name="BudgetTab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B15:C18" headerRowDxfId="49">
  <autoFilter ref="B15:C18" xr:uid="{00000000-0009-0000-0100-000001000000}"/>
  <tableColumns count="2">
    <tableColumn id="1" xr3:uid="{00000000-0010-0000-0000-000001000000}" name="Item" totalsRowLabel="Total"/>
    <tableColumn id="2" xr3:uid="{00000000-0010-0000-0000-000002000000}" name="Amount" totalsRowFunction="sum" dataDxfId="48"/>
  </tableColumns>
  <tableStyleInfo name="BudgetTabl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xpenses" displayName="Expenses" ref="B21:C35" totalsRowShown="0" headerRowDxfId="47" headerRowCellStyle="Normal">
  <autoFilter ref="B21:C35" xr:uid="{00000000-0009-0000-0100-000002000000}"/>
  <tableColumns count="2">
    <tableColumn id="1" xr3:uid="{00000000-0010-0000-0100-000001000000}" name="Item"/>
    <tableColumn id="2" xr3:uid="{00000000-0010-0000-0100-000002000000}" name="Amount" dataDxfId="46"/>
  </tableColumns>
  <tableStyleInfo name="BudgetTabl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B38:C41" totalsRowShown="0" headerRowDxfId="45">
  <autoFilter ref="B38:C41" xr:uid="{00000000-0009-0000-0100-000003000000}"/>
  <tableColumns count="2">
    <tableColumn id="1" xr3:uid="{00000000-0010-0000-0200-000001000000}" name="Date" dataDxfId="44"/>
    <tableColumn id="2" xr3:uid="{00000000-0010-0000-0200-000002000000}" name="Amount" dataDxfId="43"/>
  </tableColumns>
  <tableStyleInfo name="Budget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05E2-723B-A541-B528-10A60E461E6C}">
  <sheetPr>
    <tabColor theme="4"/>
    <pageSetUpPr fitToPage="1"/>
  </sheetPr>
  <dimension ref="B1:C41"/>
  <sheetViews>
    <sheetView showGridLines="0" tabSelected="1" zoomScale="125" zoomScaleNormal="125" workbookViewId="0">
      <selection activeCell="B2" sqref="B2"/>
    </sheetView>
  </sheetViews>
  <sheetFormatPr baseColWidth="10" defaultColWidth="8.7109375" defaultRowHeight="28.5" customHeight="1" x14ac:dyDescent="0.2"/>
  <cols>
    <col min="1" max="1" width="3.28515625" customWidth="1"/>
    <col min="2" max="2" width="28.5703125" customWidth="1"/>
    <col min="3" max="3" width="20.28515625" customWidth="1"/>
    <col min="4" max="4" width="9" customWidth="1"/>
  </cols>
  <sheetData>
    <row r="1" spans="2:3" ht="35.25" customHeight="1" x14ac:dyDescent="0.35">
      <c r="B1" s="10" t="s">
        <v>26</v>
      </c>
      <c r="C1" s="1"/>
    </row>
    <row r="2" spans="2:3" ht="35.25" customHeight="1" x14ac:dyDescent="0.35">
      <c r="B2" s="12">
        <v>45047</v>
      </c>
      <c r="C2" s="1"/>
    </row>
    <row r="3" spans="2:3" ht="35.25" customHeight="1" x14ac:dyDescent="0.25">
      <c r="B3" s="14" t="s">
        <v>28</v>
      </c>
      <c r="C3" s="1"/>
    </row>
    <row r="4" spans="2:3" ht="37.5" customHeight="1" x14ac:dyDescent="0.25">
      <c r="B4" s="1" t="s">
        <v>18</v>
      </c>
      <c r="C4" s="1" t="s">
        <v>19</v>
      </c>
    </row>
    <row r="5" spans="2:3" ht="30" customHeight="1" x14ac:dyDescent="0.2">
      <c r="B5" s="2"/>
      <c r="C5" t="s">
        <v>20</v>
      </c>
    </row>
    <row r="6" spans="2:3" ht="20.5" customHeight="1" x14ac:dyDescent="0.2">
      <c r="C6" s="6">
        <f>SUM(Income5[Amount])</f>
        <v>3750</v>
      </c>
    </row>
    <row r="7" spans="2:3" ht="20.5" customHeight="1" x14ac:dyDescent="0.2">
      <c r="C7" t="s">
        <v>21</v>
      </c>
    </row>
    <row r="8" spans="2:3" ht="20.5" customHeight="1" x14ac:dyDescent="0.2">
      <c r="C8" s="6">
        <f>SUM(Expenses6[Amount])</f>
        <v>2008</v>
      </c>
    </row>
    <row r="9" spans="2:3" ht="20.5" customHeight="1" x14ac:dyDescent="0.2">
      <c r="C9" t="s">
        <v>22</v>
      </c>
    </row>
    <row r="10" spans="2:3" ht="20.5" customHeight="1" x14ac:dyDescent="0.2">
      <c r="C10" s="6">
        <f>SUM(Savings7[Amount])</f>
        <v>550</v>
      </c>
    </row>
    <row r="11" spans="2:3" ht="20.5" customHeight="1" x14ac:dyDescent="0.2">
      <c r="C11" t="s">
        <v>23</v>
      </c>
    </row>
    <row r="12" spans="2:3" ht="20.5" customHeight="1" x14ac:dyDescent="0.2">
      <c r="C12" s="6">
        <f>Total_Monthly_Income-Total_Monthly_Expenses-Total_Monthly_Savings</f>
        <v>1192</v>
      </c>
    </row>
    <row r="13" spans="2:3" ht="22.5" customHeight="1" x14ac:dyDescent="0.2">
      <c r="B13" s="3">
        <f>MIN(Total_Monthly_Expenses/Total_Monthly_Income,1)</f>
        <v>0.53546666666666665</v>
      </c>
    </row>
    <row r="14" spans="2:3" ht="37.5" customHeight="1" x14ac:dyDescent="0.25">
      <c r="B14" s="1" t="s">
        <v>0</v>
      </c>
    </row>
    <row r="15" spans="2:3" ht="25" customHeight="1" x14ac:dyDescent="0.2">
      <c r="B15" s="8" t="s">
        <v>1</v>
      </c>
      <c r="C15" s="8" t="s">
        <v>5</v>
      </c>
    </row>
    <row r="16" spans="2:3" ht="25" customHeight="1" x14ac:dyDescent="0.2">
      <c r="B16" t="s">
        <v>2</v>
      </c>
      <c r="C16" s="4">
        <v>2500</v>
      </c>
    </row>
    <row r="17" spans="2:3" ht="25" customHeight="1" x14ac:dyDescent="0.2">
      <c r="B17" t="s">
        <v>3</v>
      </c>
      <c r="C17" s="4">
        <v>1000</v>
      </c>
    </row>
    <row r="18" spans="2:3" ht="25" customHeight="1" x14ac:dyDescent="0.2">
      <c r="B18" t="s">
        <v>4</v>
      </c>
      <c r="C18" s="4">
        <v>250</v>
      </c>
    </row>
    <row r="19" spans="2:3" ht="25" customHeight="1" x14ac:dyDescent="0.2">
      <c r="C19" s="4"/>
    </row>
    <row r="20" spans="2:3" ht="25" customHeight="1" x14ac:dyDescent="0.25">
      <c r="B20" s="1" t="s">
        <v>6</v>
      </c>
    </row>
    <row r="21" spans="2:3" ht="25" customHeight="1" x14ac:dyDescent="0.2">
      <c r="B21" s="9" t="s">
        <v>1</v>
      </c>
      <c r="C21" s="9" t="s">
        <v>5</v>
      </c>
    </row>
    <row r="22" spans="2:3" ht="25" customHeight="1" x14ac:dyDescent="0.2">
      <c r="B22" t="s">
        <v>7</v>
      </c>
      <c r="C22" s="4">
        <v>800</v>
      </c>
    </row>
    <row r="23" spans="2:3" ht="25" customHeight="1" x14ac:dyDescent="0.2">
      <c r="B23" t="s">
        <v>8</v>
      </c>
      <c r="C23" s="4">
        <v>120</v>
      </c>
    </row>
    <row r="24" spans="2:3" ht="25" customHeight="1" x14ac:dyDescent="0.2">
      <c r="B24" t="s">
        <v>9</v>
      </c>
      <c r="C24" s="4">
        <v>50</v>
      </c>
    </row>
    <row r="25" spans="2:3" ht="25" customHeight="1" x14ac:dyDescent="0.2">
      <c r="B25" t="s">
        <v>10</v>
      </c>
      <c r="C25" s="4">
        <v>45</v>
      </c>
    </row>
    <row r="26" spans="2:3" ht="25" customHeight="1" x14ac:dyDescent="0.2">
      <c r="B26" t="s">
        <v>11</v>
      </c>
      <c r="C26" s="4">
        <v>500</v>
      </c>
    </row>
    <row r="27" spans="2:3" ht="25" customHeight="1" x14ac:dyDescent="0.2">
      <c r="B27" t="s">
        <v>12</v>
      </c>
      <c r="C27" s="4">
        <v>273</v>
      </c>
    </row>
    <row r="28" spans="2:3" ht="25" customHeight="1" x14ac:dyDescent="0.2">
      <c r="B28" t="s">
        <v>13</v>
      </c>
      <c r="C28" s="4">
        <v>120</v>
      </c>
    </row>
    <row r="29" spans="2:3" ht="25" customHeight="1" x14ac:dyDescent="0.2">
      <c r="B29" t="s">
        <v>14</v>
      </c>
      <c r="C29" s="4">
        <v>50</v>
      </c>
    </row>
    <row r="30" spans="2:3" ht="25" customHeight="1" x14ac:dyDescent="0.2">
      <c r="B30" t="s">
        <v>27</v>
      </c>
      <c r="C30" s="4">
        <v>50</v>
      </c>
    </row>
    <row r="31" spans="2:3" ht="25" customHeight="1" x14ac:dyDescent="0.2">
      <c r="B31" t="s">
        <v>15</v>
      </c>
      <c r="C31" s="4">
        <v>0</v>
      </c>
    </row>
    <row r="32" spans="2:3" ht="25" customHeight="1" x14ac:dyDescent="0.2">
      <c r="B32" t="s">
        <v>15</v>
      </c>
      <c r="C32" s="4">
        <v>0</v>
      </c>
    </row>
    <row r="33" spans="2:3" ht="25" customHeight="1" x14ac:dyDescent="0.2">
      <c r="B33" t="s">
        <v>15</v>
      </c>
      <c r="C33" s="4">
        <v>0</v>
      </c>
    </row>
    <row r="34" spans="2:3" ht="25" customHeight="1" x14ac:dyDescent="0.2">
      <c r="B34" t="s">
        <v>15</v>
      </c>
      <c r="C34" s="4">
        <v>0</v>
      </c>
    </row>
    <row r="35" spans="2:3" ht="25" customHeight="1" x14ac:dyDescent="0.2">
      <c r="B35" t="s">
        <v>15</v>
      </c>
      <c r="C35" s="4">
        <v>0</v>
      </c>
    </row>
    <row r="36" spans="2:3" ht="25" customHeight="1" x14ac:dyDescent="0.2">
      <c r="C36" s="4"/>
    </row>
    <row r="37" spans="2:3" ht="25" customHeight="1" x14ac:dyDescent="0.25">
      <c r="B37" s="1" t="s">
        <v>16</v>
      </c>
      <c r="C37" s="7"/>
    </row>
    <row r="38" spans="2:3" ht="25" customHeight="1" x14ac:dyDescent="0.2">
      <c r="B38" s="9" t="s">
        <v>17</v>
      </c>
      <c r="C38" s="9" t="s">
        <v>5</v>
      </c>
    </row>
    <row r="39" spans="2:3" ht="25" customHeight="1" x14ac:dyDescent="0.2">
      <c r="B39" s="5" t="s">
        <v>24</v>
      </c>
      <c r="C39" s="4">
        <v>200</v>
      </c>
    </row>
    <row r="40" spans="2:3" ht="25" customHeight="1" x14ac:dyDescent="0.2">
      <c r="B40" s="5" t="s">
        <v>24</v>
      </c>
      <c r="C40" s="4">
        <v>250</v>
      </c>
    </row>
    <row r="41" spans="2:3" ht="25" customHeight="1" x14ac:dyDescent="0.2">
      <c r="B41" s="5" t="s">
        <v>24</v>
      </c>
      <c r="C41" s="4">
        <v>100</v>
      </c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F5F3535-DF55-1044-9F35-2DF657D49A31}">
            <xm:f>'Chart Data'!$B$6</xm:f>
            <x14:dxf>
              <font>
                <color theme="5" tint="-0.24994659260841701"/>
              </font>
            </x14:dxf>
          </x14:cfRule>
          <xm:sqref>C12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559F7-9440-0242-A886-5D78324C00AA}">
  <sheetPr>
    <tabColor theme="4"/>
    <pageSetUpPr fitToPage="1"/>
  </sheetPr>
  <dimension ref="B1:C41"/>
  <sheetViews>
    <sheetView showGridLines="0" zoomScale="125" zoomScaleNormal="125" workbookViewId="0">
      <selection activeCell="B2" sqref="B2"/>
    </sheetView>
  </sheetViews>
  <sheetFormatPr baseColWidth="10" defaultColWidth="8.7109375" defaultRowHeight="28.5" customHeight="1" x14ac:dyDescent="0.2"/>
  <cols>
    <col min="1" max="1" width="3.28515625" customWidth="1"/>
    <col min="2" max="2" width="28.5703125" customWidth="1"/>
    <col min="3" max="3" width="20.28515625" customWidth="1"/>
    <col min="4" max="4" width="9" customWidth="1"/>
  </cols>
  <sheetData>
    <row r="1" spans="2:3" ht="35.25" customHeight="1" x14ac:dyDescent="0.35">
      <c r="B1" s="10" t="s">
        <v>26</v>
      </c>
      <c r="C1" s="1"/>
    </row>
    <row r="2" spans="2:3" ht="35.25" customHeight="1" x14ac:dyDescent="0.35">
      <c r="B2" s="12">
        <v>45078</v>
      </c>
      <c r="C2" s="1"/>
    </row>
    <row r="3" spans="2:3" ht="35.25" customHeight="1" x14ac:dyDescent="0.25">
      <c r="B3" s="14" t="s">
        <v>28</v>
      </c>
      <c r="C3" s="1"/>
    </row>
    <row r="4" spans="2:3" ht="37.5" customHeight="1" x14ac:dyDescent="0.25">
      <c r="B4" s="1" t="s">
        <v>18</v>
      </c>
      <c r="C4" s="1" t="s">
        <v>19</v>
      </c>
    </row>
    <row r="5" spans="2:3" ht="30" customHeight="1" x14ac:dyDescent="0.2">
      <c r="B5" s="2"/>
      <c r="C5" t="s">
        <v>20</v>
      </c>
    </row>
    <row r="6" spans="2:3" ht="20.5" customHeight="1" x14ac:dyDescent="0.2">
      <c r="C6" s="6">
        <f>SUM(Income8[Amount])</f>
        <v>3750</v>
      </c>
    </row>
    <row r="7" spans="2:3" ht="20.5" customHeight="1" x14ac:dyDescent="0.2">
      <c r="C7" t="s">
        <v>21</v>
      </c>
    </row>
    <row r="8" spans="2:3" ht="20.5" customHeight="1" x14ac:dyDescent="0.2">
      <c r="C8" s="6">
        <f>SUM(Expenses9[Amount])</f>
        <v>2008</v>
      </c>
    </row>
    <row r="9" spans="2:3" ht="20.5" customHeight="1" x14ac:dyDescent="0.2">
      <c r="C9" t="s">
        <v>22</v>
      </c>
    </row>
    <row r="10" spans="2:3" ht="20.5" customHeight="1" x14ac:dyDescent="0.2">
      <c r="C10" s="6">
        <f>SUM(Savings10[Amount])</f>
        <v>550</v>
      </c>
    </row>
    <row r="11" spans="2:3" ht="20.5" customHeight="1" x14ac:dyDescent="0.2">
      <c r="C11" t="s">
        <v>23</v>
      </c>
    </row>
    <row r="12" spans="2:3" ht="20.5" customHeight="1" x14ac:dyDescent="0.2">
      <c r="C12" s="6">
        <f>Total_Monthly_Income-Total_Monthly_Expenses-Total_Monthly_Savings</f>
        <v>1192</v>
      </c>
    </row>
    <row r="13" spans="2:3" ht="22.5" customHeight="1" x14ac:dyDescent="0.2">
      <c r="B13" s="3">
        <f>MIN(Total_Monthly_Expenses/Total_Monthly_Income,1)</f>
        <v>0.53546666666666665</v>
      </c>
    </row>
    <row r="14" spans="2:3" ht="37.5" customHeight="1" x14ac:dyDescent="0.25">
      <c r="B14" s="1" t="s">
        <v>0</v>
      </c>
    </row>
    <row r="15" spans="2:3" ht="25" customHeight="1" x14ac:dyDescent="0.2">
      <c r="B15" s="8" t="s">
        <v>1</v>
      </c>
      <c r="C15" s="8" t="s">
        <v>5</v>
      </c>
    </row>
    <row r="16" spans="2:3" ht="25" customHeight="1" x14ac:dyDescent="0.2">
      <c r="B16" t="s">
        <v>2</v>
      </c>
      <c r="C16" s="4">
        <v>2500</v>
      </c>
    </row>
    <row r="17" spans="2:3" ht="25" customHeight="1" x14ac:dyDescent="0.2">
      <c r="B17" t="s">
        <v>3</v>
      </c>
      <c r="C17" s="4">
        <v>1000</v>
      </c>
    </row>
    <row r="18" spans="2:3" ht="25" customHeight="1" x14ac:dyDescent="0.2">
      <c r="B18" t="s">
        <v>4</v>
      </c>
      <c r="C18" s="4">
        <v>250</v>
      </c>
    </row>
    <row r="19" spans="2:3" ht="25" customHeight="1" x14ac:dyDescent="0.2">
      <c r="C19" s="4"/>
    </row>
    <row r="20" spans="2:3" ht="25" customHeight="1" x14ac:dyDescent="0.25">
      <c r="B20" s="1" t="s">
        <v>6</v>
      </c>
    </row>
    <row r="21" spans="2:3" ht="25" customHeight="1" x14ac:dyDescent="0.2">
      <c r="B21" s="9" t="s">
        <v>1</v>
      </c>
      <c r="C21" s="9" t="s">
        <v>5</v>
      </c>
    </row>
    <row r="22" spans="2:3" ht="25" customHeight="1" x14ac:dyDescent="0.2">
      <c r="B22" t="s">
        <v>7</v>
      </c>
      <c r="C22" s="4">
        <v>800</v>
      </c>
    </row>
    <row r="23" spans="2:3" ht="25" customHeight="1" x14ac:dyDescent="0.2">
      <c r="B23" t="s">
        <v>8</v>
      </c>
      <c r="C23" s="4">
        <v>120</v>
      </c>
    </row>
    <row r="24" spans="2:3" ht="25" customHeight="1" x14ac:dyDescent="0.2">
      <c r="B24" t="s">
        <v>9</v>
      </c>
      <c r="C24" s="4">
        <v>50</v>
      </c>
    </row>
    <row r="25" spans="2:3" ht="25" customHeight="1" x14ac:dyDescent="0.2">
      <c r="B25" t="s">
        <v>10</v>
      </c>
      <c r="C25" s="4">
        <v>45</v>
      </c>
    </row>
    <row r="26" spans="2:3" ht="25" customHeight="1" x14ac:dyDescent="0.2">
      <c r="B26" t="s">
        <v>11</v>
      </c>
      <c r="C26" s="4">
        <v>500</v>
      </c>
    </row>
    <row r="27" spans="2:3" ht="25" customHeight="1" x14ac:dyDescent="0.2">
      <c r="B27" t="s">
        <v>12</v>
      </c>
      <c r="C27" s="4">
        <v>273</v>
      </c>
    </row>
    <row r="28" spans="2:3" ht="25" customHeight="1" x14ac:dyDescent="0.2">
      <c r="B28" t="s">
        <v>13</v>
      </c>
      <c r="C28" s="4">
        <v>120</v>
      </c>
    </row>
    <row r="29" spans="2:3" ht="25" customHeight="1" x14ac:dyDescent="0.2">
      <c r="B29" t="s">
        <v>14</v>
      </c>
      <c r="C29" s="4">
        <v>50</v>
      </c>
    </row>
    <row r="30" spans="2:3" ht="25" customHeight="1" x14ac:dyDescent="0.2">
      <c r="B30" t="s">
        <v>27</v>
      </c>
      <c r="C30" s="4">
        <v>50</v>
      </c>
    </row>
    <row r="31" spans="2:3" ht="25" customHeight="1" x14ac:dyDescent="0.2">
      <c r="B31" t="s">
        <v>15</v>
      </c>
      <c r="C31" s="4">
        <v>0</v>
      </c>
    </row>
    <row r="32" spans="2:3" ht="25" customHeight="1" x14ac:dyDescent="0.2">
      <c r="B32" t="s">
        <v>15</v>
      </c>
      <c r="C32" s="4">
        <v>0</v>
      </c>
    </row>
    <row r="33" spans="2:3" ht="25" customHeight="1" x14ac:dyDescent="0.2">
      <c r="B33" t="s">
        <v>15</v>
      </c>
      <c r="C33" s="4">
        <v>0</v>
      </c>
    </row>
    <row r="34" spans="2:3" ht="25" customHeight="1" x14ac:dyDescent="0.2">
      <c r="B34" t="s">
        <v>15</v>
      </c>
      <c r="C34" s="4">
        <v>0</v>
      </c>
    </row>
    <row r="35" spans="2:3" ht="25" customHeight="1" x14ac:dyDescent="0.2">
      <c r="B35" t="s">
        <v>15</v>
      </c>
      <c r="C35" s="4">
        <v>0</v>
      </c>
    </row>
    <row r="36" spans="2:3" ht="25" customHeight="1" x14ac:dyDescent="0.2">
      <c r="C36" s="7"/>
    </row>
    <row r="37" spans="2:3" ht="25" customHeight="1" x14ac:dyDescent="0.25">
      <c r="B37" s="1" t="s">
        <v>16</v>
      </c>
      <c r="C37" s="7"/>
    </row>
    <row r="38" spans="2:3" ht="25" customHeight="1" x14ac:dyDescent="0.2">
      <c r="B38" s="9" t="s">
        <v>17</v>
      </c>
      <c r="C38" s="9" t="s">
        <v>5</v>
      </c>
    </row>
    <row r="39" spans="2:3" ht="25" customHeight="1" x14ac:dyDescent="0.2">
      <c r="B39" s="5" t="s">
        <v>24</v>
      </c>
      <c r="C39" s="4">
        <v>200</v>
      </c>
    </row>
    <row r="40" spans="2:3" ht="25" customHeight="1" x14ac:dyDescent="0.2">
      <c r="B40" s="5" t="s">
        <v>24</v>
      </c>
      <c r="C40" s="4">
        <v>250</v>
      </c>
    </row>
    <row r="41" spans="2:3" ht="25" customHeight="1" x14ac:dyDescent="0.2">
      <c r="B41" s="5" t="s">
        <v>24</v>
      </c>
      <c r="C41" s="4">
        <v>100</v>
      </c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8C933A1-62AB-1C42-A973-121D47F9F501}">
            <xm:f>'Chart Data'!$B$6</xm:f>
            <x14:dxf>
              <font>
                <color theme="5" tint="-0.24994659260841701"/>
              </font>
            </x14:dxf>
          </x14:cfRule>
          <xm:sqref>C12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41"/>
  <sheetViews>
    <sheetView showGridLines="0" zoomScale="125" zoomScaleNormal="125" workbookViewId="0">
      <selection activeCell="B3" sqref="B3"/>
    </sheetView>
  </sheetViews>
  <sheetFormatPr baseColWidth="10" defaultColWidth="8.7109375" defaultRowHeight="28.5" customHeight="1" x14ac:dyDescent="0.2"/>
  <cols>
    <col min="1" max="1" width="3.28515625" customWidth="1"/>
    <col min="2" max="2" width="28.5703125" customWidth="1"/>
    <col min="3" max="3" width="20.28515625" customWidth="1"/>
    <col min="4" max="4" width="9" customWidth="1"/>
  </cols>
  <sheetData>
    <row r="1" spans="2:3" ht="35.25" customHeight="1" x14ac:dyDescent="0.35">
      <c r="B1" s="10" t="s">
        <v>26</v>
      </c>
      <c r="C1" s="1"/>
    </row>
    <row r="2" spans="2:3" ht="35.25" customHeight="1" x14ac:dyDescent="0.35">
      <c r="B2" s="12">
        <v>45108</v>
      </c>
      <c r="C2" s="1"/>
    </row>
    <row r="3" spans="2:3" ht="35.25" customHeight="1" x14ac:dyDescent="0.25">
      <c r="B3" s="14" t="s">
        <v>28</v>
      </c>
      <c r="C3" s="1"/>
    </row>
    <row r="4" spans="2:3" ht="37.5" customHeight="1" x14ac:dyDescent="0.25">
      <c r="B4" s="1" t="s">
        <v>18</v>
      </c>
      <c r="C4" s="1" t="s">
        <v>19</v>
      </c>
    </row>
    <row r="5" spans="2:3" ht="30" customHeight="1" x14ac:dyDescent="0.2">
      <c r="B5" s="2"/>
      <c r="C5" t="s">
        <v>20</v>
      </c>
    </row>
    <row r="6" spans="2:3" ht="20.5" customHeight="1" x14ac:dyDescent="0.2">
      <c r="C6" s="6">
        <f>SUM(Income[Amount])</f>
        <v>3750</v>
      </c>
    </row>
    <row r="7" spans="2:3" ht="20.5" customHeight="1" x14ac:dyDescent="0.2">
      <c r="C7" t="s">
        <v>21</v>
      </c>
    </row>
    <row r="8" spans="2:3" ht="20.5" customHeight="1" x14ac:dyDescent="0.2">
      <c r="C8" s="6">
        <f>SUM(Expenses[Amount])</f>
        <v>2008</v>
      </c>
    </row>
    <row r="9" spans="2:3" ht="20.5" customHeight="1" x14ac:dyDescent="0.2">
      <c r="C9" t="s">
        <v>22</v>
      </c>
    </row>
    <row r="10" spans="2:3" ht="20.5" customHeight="1" x14ac:dyDescent="0.2">
      <c r="C10" s="6">
        <f>SUM(Savings[Amount])</f>
        <v>550</v>
      </c>
    </row>
    <row r="11" spans="2:3" ht="20.5" customHeight="1" x14ac:dyDescent="0.2">
      <c r="C11" t="s">
        <v>23</v>
      </c>
    </row>
    <row r="12" spans="2:3" ht="20.5" customHeight="1" x14ac:dyDescent="0.2">
      <c r="C12" s="6">
        <f>Total_Monthly_Income-Total_Monthly_Expenses-Total_Monthly_Savings</f>
        <v>1192</v>
      </c>
    </row>
    <row r="13" spans="2:3" ht="22.5" customHeight="1" x14ac:dyDescent="0.2">
      <c r="B13" s="3">
        <f>MIN(Total_Monthly_Expenses/Total_Monthly_Income,1)</f>
        <v>0.53546666666666665</v>
      </c>
    </row>
    <row r="14" spans="2:3" ht="37.5" customHeight="1" x14ac:dyDescent="0.25">
      <c r="B14" s="1" t="s">
        <v>0</v>
      </c>
    </row>
    <row r="15" spans="2:3" ht="25" customHeight="1" x14ac:dyDescent="0.2">
      <c r="B15" s="8" t="s">
        <v>1</v>
      </c>
      <c r="C15" s="8" t="s">
        <v>5</v>
      </c>
    </row>
    <row r="16" spans="2:3" ht="25" customHeight="1" x14ac:dyDescent="0.2">
      <c r="B16" t="s">
        <v>2</v>
      </c>
      <c r="C16" s="4">
        <v>2500</v>
      </c>
    </row>
    <row r="17" spans="2:3" ht="25" customHeight="1" x14ac:dyDescent="0.2">
      <c r="B17" t="s">
        <v>3</v>
      </c>
      <c r="C17" s="4">
        <v>1000</v>
      </c>
    </row>
    <row r="18" spans="2:3" ht="25" customHeight="1" x14ac:dyDescent="0.2">
      <c r="B18" t="s">
        <v>4</v>
      </c>
      <c r="C18" s="4">
        <v>250</v>
      </c>
    </row>
    <row r="19" spans="2:3" ht="25" customHeight="1" x14ac:dyDescent="0.2">
      <c r="C19" s="4"/>
    </row>
    <row r="20" spans="2:3" ht="25" customHeight="1" x14ac:dyDescent="0.25">
      <c r="B20" s="1" t="s">
        <v>6</v>
      </c>
    </row>
    <row r="21" spans="2:3" ht="25" customHeight="1" x14ac:dyDescent="0.2">
      <c r="B21" s="9" t="s">
        <v>1</v>
      </c>
      <c r="C21" s="9" t="s">
        <v>5</v>
      </c>
    </row>
    <row r="22" spans="2:3" ht="25" customHeight="1" x14ac:dyDescent="0.2">
      <c r="B22" t="s">
        <v>7</v>
      </c>
      <c r="C22" s="4">
        <v>800</v>
      </c>
    </row>
    <row r="23" spans="2:3" ht="25" customHeight="1" x14ac:dyDescent="0.2">
      <c r="B23" t="s">
        <v>8</v>
      </c>
      <c r="C23" s="4">
        <v>120</v>
      </c>
    </row>
    <row r="24" spans="2:3" ht="25" customHeight="1" x14ac:dyDescent="0.2">
      <c r="B24" t="s">
        <v>9</v>
      </c>
      <c r="C24" s="4">
        <v>50</v>
      </c>
    </row>
    <row r="25" spans="2:3" ht="25" customHeight="1" x14ac:dyDescent="0.2">
      <c r="B25" t="s">
        <v>10</v>
      </c>
      <c r="C25" s="4">
        <v>45</v>
      </c>
    </row>
    <row r="26" spans="2:3" ht="25" customHeight="1" x14ac:dyDescent="0.2">
      <c r="B26" t="s">
        <v>11</v>
      </c>
      <c r="C26" s="4">
        <v>500</v>
      </c>
    </row>
    <row r="27" spans="2:3" ht="25" customHeight="1" x14ac:dyDescent="0.2">
      <c r="B27" t="s">
        <v>12</v>
      </c>
      <c r="C27" s="4">
        <v>273</v>
      </c>
    </row>
    <row r="28" spans="2:3" ht="25" customHeight="1" x14ac:dyDescent="0.2">
      <c r="B28" t="s">
        <v>13</v>
      </c>
      <c r="C28" s="4">
        <v>120</v>
      </c>
    </row>
    <row r="29" spans="2:3" ht="25" customHeight="1" x14ac:dyDescent="0.2">
      <c r="B29" t="s">
        <v>14</v>
      </c>
      <c r="C29" s="4">
        <v>50</v>
      </c>
    </row>
    <row r="30" spans="2:3" ht="25" customHeight="1" x14ac:dyDescent="0.2">
      <c r="B30" t="s">
        <v>27</v>
      </c>
      <c r="C30" s="4">
        <v>50</v>
      </c>
    </row>
    <row r="31" spans="2:3" ht="25" customHeight="1" x14ac:dyDescent="0.2">
      <c r="B31" t="s">
        <v>15</v>
      </c>
      <c r="C31" s="4">
        <v>0</v>
      </c>
    </row>
    <row r="32" spans="2:3" ht="25" customHeight="1" x14ac:dyDescent="0.2">
      <c r="B32" t="s">
        <v>15</v>
      </c>
      <c r="C32" s="4">
        <v>0</v>
      </c>
    </row>
    <row r="33" spans="2:3" ht="25" customHeight="1" x14ac:dyDescent="0.2">
      <c r="B33" t="s">
        <v>15</v>
      </c>
      <c r="C33" s="4">
        <v>0</v>
      </c>
    </row>
    <row r="34" spans="2:3" ht="25" customHeight="1" x14ac:dyDescent="0.2">
      <c r="B34" t="s">
        <v>15</v>
      </c>
      <c r="C34" s="4">
        <v>0</v>
      </c>
    </row>
    <row r="35" spans="2:3" ht="25" customHeight="1" x14ac:dyDescent="0.2">
      <c r="B35" t="s">
        <v>15</v>
      </c>
      <c r="C35" s="4">
        <v>0</v>
      </c>
    </row>
    <row r="36" spans="2:3" ht="25" customHeight="1" x14ac:dyDescent="0.2">
      <c r="C36" s="7"/>
    </row>
    <row r="37" spans="2:3" ht="25" customHeight="1" x14ac:dyDescent="0.25">
      <c r="B37" s="1" t="s">
        <v>16</v>
      </c>
      <c r="C37" s="7"/>
    </row>
    <row r="38" spans="2:3" ht="25" customHeight="1" x14ac:dyDescent="0.2">
      <c r="B38" s="9" t="s">
        <v>17</v>
      </c>
      <c r="C38" s="9" t="s">
        <v>5</v>
      </c>
    </row>
    <row r="39" spans="2:3" ht="25" customHeight="1" x14ac:dyDescent="0.2">
      <c r="B39" s="5" t="s">
        <v>24</v>
      </c>
      <c r="C39" s="4">
        <v>200</v>
      </c>
    </row>
    <row r="40" spans="2:3" ht="25" customHeight="1" x14ac:dyDescent="0.2">
      <c r="B40" s="5" t="s">
        <v>24</v>
      </c>
      <c r="C40" s="4">
        <v>250</v>
      </c>
    </row>
    <row r="41" spans="2:3" ht="25" customHeight="1" x14ac:dyDescent="0.2">
      <c r="B41" s="5" t="s">
        <v>24</v>
      </c>
      <c r="C41" s="4">
        <v>100</v>
      </c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'Chart Data'!$B$6</xm:f>
            <x14:dxf>
              <font>
                <color theme="5" tint="-0.24994659260841701"/>
              </font>
            </x14:dxf>
          </x14:cfRule>
          <xm:sqref>C12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0C0F2-3539-9B4B-94E0-643EE121EECC}">
  <sheetPr>
    <tabColor theme="4"/>
    <pageSetUpPr fitToPage="1"/>
  </sheetPr>
  <dimension ref="B1:C41"/>
  <sheetViews>
    <sheetView showGridLines="0" zoomScale="125" zoomScaleNormal="125" workbookViewId="0">
      <selection activeCell="B3" sqref="B3"/>
    </sheetView>
  </sheetViews>
  <sheetFormatPr baseColWidth="10" defaultColWidth="8.7109375" defaultRowHeight="28.5" customHeight="1" x14ac:dyDescent="0.2"/>
  <cols>
    <col min="1" max="1" width="3.28515625" customWidth="1"/>
    <col min="2" max="2" width="28.5703125" customWidth="1"/>
    <col min="3" max="3" width="20.28515625" customWidth="1"/>
    <col min="4" max="4" width="9" customWidth="1"/>
  </cols>
  <sheetData>
    <row r="1" spans="2:3" ht="35.25" customHeight="1" x14ac:dyDescent="0.35">
      <c r="B1" s="10" t="s">
        <v>26</v>
      </c>
      <c r="C1" s="1"/>
    </row>
    <row r="2" spans="2:3" ht="35.25" customHeight="1" x14ac:dyDescent="0.35">
      <c r="B2" s="12">
        <v>45139</v>
      </c>
      <c r="C2" s="1"/>
    </row>
    <row r="3" spans="2:3" ht="35.25" customHeight="1" x14ac:dyDescent="0.25">
      <c r="B3" s="14" t="s">
        <v>28</v>
      </c>
      <c r="C3" s="1"/>
    </row>
    <row r="4" spans="2:3" ht="37.5" customHeight="1" x14ac:dyDescent="0.25">
      <c r="B4" s="1" t="s">
        <v>18</v>
      </c>
      <c r="C4" s="1" t="s">
        <v>19</v>
      </c>
    </row>
    <row r="5" spans="2:3" ht="30" customHeight="1" x14ac:dyDescent="0.2">
      <c r="B5" s="2"/>
      <c r="C5" t="s">
        <v>20</v>
      </c>
    </row>
    <row r="6" spans="2:3" ht="20.5" customHeight="1" x14ac:dyDescent="0.2">
      <c r="C6" s="6">
        <f>SUM(Income14[Amount])</f>
        <v>3750</v>
      </c>
    </row>
    <row r="7" spans="2:3" ht="20.5" customHeight="1" x14ac:dyDescent="0.2">
      <c r="C7" t="s">
        <v>21</v>
      </c>
    </row>
    <row r="8" spans="2:3" ht="20.5" customHeight="1" x14ac:dyDescent="0.2">
      <c r="C8" s="6">
        <f>SUM(Expenses15[Amount])</f>
        <v>2008</v>
      </c>
    </row>
    <row r="9" spans="2:3" ht="20.5" customHeight="1" x14ac:dyDescent="0.2">
      <c r="C9" t="s">
        <v>22</v>
      </c>
    </row>
    <row r="10" spans="2:3" ht="20.5" customHeight="1" x14ac:dyDescent="0.2">
      <c r="C10" s="6">
        <f>SUM(Savings16[Amount])</f>
        <v>550</v>
      </c>
    </row>
    <row r="11" spans="2:3" ht="20.5" customHeight="1" x14ac:dyDescent="0.2">
      <c r="C11" t="s">
        <v>23</v>
      </c>
    </row>
    <row r="12" spans="2:3" ht="20.5" customHeight="1" x14ac:dyDescent="0.2">
      <c r="C12" s="6">
        <f>Total_Monthly_Income-Total_Monthly_Expenses-Total_Monthly_Savings</f>
        <v>1192</v>
      </c>
    </row>
    <row r="13" spans="2:3" ht="22.5" customHeight="1" x14ac:dyDescent="0.2">
      <c r="B13" s="3">
        <f>MIN(Total_Monthly_Expenses/Total_Monthly_Income,1)</f>
        <v>0.53546666666666665</v>
      </c>
    </row>
    <row r="14" spans="2:3" ht="37.5" customHeight="1" x14ac:dyDescent="0.25">
      <c r="B14" s="1" t="s">
        <v>0</v>
      </c>
    </row>
    <row r="15" spans="2:3" ht="25" customHeight="1" x14ac:dyDescent="0.2">
      <c r="B15" s="8" t="s">
        <v>1</v>
      </c>
      <c r="C15" s="8" t="s">
        <v>5</v>
      </c>
    </row>
    <row r="16" spans="2:3" ht="25" customHeight="1" x14ac:dyDescent="0.2">
      <c r="B16" t="s">
        <v>2</v>
      </c>
      <c r="C16" s="4">
        <v>2500</v>
      </c>
    </row>
    <row r="17" spans="2:3" ht="25" customHeight="1" x14ac:dyDescent="0.2">
      <c r="B17" t="s">
        <v>3</v>
      </c>
      <c r="C17" s="4">
        <v>1000</v>
      </c>
    </row>
    <row r="18" spans="2:3" ht="25" customHeight="1" x14ac:dyDescent="0.2">
      <c r="B18" t="s">
        <v>4</v>
      </c>
      <c r="C18" s="4">
        <v>250</v>
      </c>
    </row>
    <row r="19" spans="2:3" ht="25" customHeight="1" x14ac:dyDescent="0.2">
      <c r="C19" s="4"/>
    </row>
    <row r="20" spans="2:3" ht="25" customHeight="1" x14ac:dyDescent="0.25">
      <c r="B20" s="1" t="s">
        <v>6</v>
      </c>
    </row>
    <row r="21" spans="2:3" ht="25" customHeight="1" x14ac:dyDescent="0.2">
      <c r="B21" s="9" t="s">
        <v>1</v>
      </c>
      <c r="C21" s="9" t="s">
        <v>5</v>
      </c>
    </row>
    <row r="22" spans="2:3" ht="25" customHeight="1" x14ac:dyDescent="0.2">
      <c r="B22" t="s">
        <v>7</v>
      </c>
      <c r="C22" s="4">
        <v>800</v>
      </c>
    </row>
    <row r="23" spans="2:3" ht="25" customHeight="1" x14ac:dyDescent="0.2">
      <c r="B23" t="s">
        <v>8</v>
      </c>
      <c r="C23" s="4">
        <v>120</v>
      </c>
    </row>
    <row r="24" spans="2:3" ht="25" customHeight="1" x14ac:dyDescent="0.2">
      <c r="B24" t="s">
        <v>9</v>
      </c>
      <c r="C24" s="4">
        <v>50</v>
      </c>
    </row>
    <row r="25" spans="2:3" ht="25" customHeight="1" x14ac:dyDescent="0.2">
      <c r="B25" t="s">
        <v>10</v>
      </c>
      <c r="C25" s="4">
        <v>45</v>
      </c>
    </row>
    <row r="26" spans="2:3" ht="25" customHeight="1" x14ac:dyDescent="0.2">
      <c r="B26" t="s">
        <v>11</v>
      </c>
      <c r="C26" s="4">
        <v>500</v>
      </c>
    </row>
    <row r="27" spans="2:3" ht="25" customHeight="1" x14ac:dyDescent="0.2">
      <c r="B27" t="s">
        <v>12</v>
      </c>
      <c r="C27" s="4">
        <v>273</v>
      </c>
    </row>
    <row r="28" spans="2:3" ht="25" customHeight="1" x14ac:dyDescent="0.2">
      <c r="B28" t="s">
        <v>13</v>
      </c>
      <c r="C28" s="4">
        <v>120</v>
      </c>
    </row>
    <row r="29" spans="2:3" ht="25" customHeight="1" x14ac:dyDescent="0.2">
      <c r="B29" t="s">
        <v>14</v>
      </c>
      <c r="C29" s="4">
        <v>50</v>
      </c>
    </row>
    <row r="30" spans="2:3" ht="25" customHeight="1" x14ac:dyDescent="0.2">
      <c r="B30" t="s">
        <v>27</v>
      </c>
      <c r="C30" s="4">
        <v>50</v>
      </c>
    </row>
    <row r="31" spans="2:3" ht="25" customHeight="1" x14ac:dyDescent="0.2">
      <c r="B31" t="s">
        <v>15</v>
      </c>
      <c r="C31" s="4">
        <v>0</v>
      </c>
    </row>
    <row r="32" spans="2:3" ht="25" customHeight="1" x14ac:dyDescent="0.2">
      <c r="B32" t="s">
        <v>15</v>
      </c>
      <c r="C32" s="4">
        <v>0</v>
      </c>
    </row>
    <row r="33" spans="2:3" ht="25" customHeight="1" x14ac:dyDescent="0.2">
      <c r="B33" t="s">
        <v>15</v>
      </c>
      <c r="C33" s="4">
        <v>0</v>
      </c>
    </row>
    <row r="34" spans="2:3" ht="25" customHeight="1" x14ac:dyDescent="0.2">
      <c r="B34" t="s">
        <v>15</v>
      </c>
      <c r="C34" s="4">
        <v>0</v>
      </c>
    </row>
    <row r="35" spans="2:3" ht="25" customHeight="1" x14ac:dyDescent="0.2">
      <c r="B35" t="s">
        <v>15</v>
      </c>
      <c r="C35" s="4">
        <v>0</v>
      </c>
    </row>
    <row r="36" spans="2:3" ht="25" customHeight="1" x14ac:dyDescent="0.2">
      <c r="C36" s="7"/>
    </row>
    <row r="37" spans="2:3" ht="25" customHeight="1" x14ac:dyDescent="0.25">
      <c r="B37" s="1" t="s">
        <v>16</v>
      </c>
      <c r="C37" s="7"/>
    </row>
    <row r="38" spans="2:3" ht="25" customHeight="1" x14ac:dyDescent="0.2">
      <c r="B38" s="9" t="s">
        <v>17</v>
      </c>
      <c r="C38" s="9" t="s">
        <v>5</v>
      </c>
    </row>
    <row r="39" spans="2:3" ht="25" customHeight="1" x14ac:dyDescent="0.2">
      <c r="B39" s="5" t="s">
        <v>24</v>
      </c>
      <c r="C39" s="4">
        <v>200</v>
      </c>
    </row>
    <row r="40" spans="2:3" ht="25" customHeight="1" x14ac:dyDescent="0.2">
      <c r="B40" s="5" t="s">
        <v>24</v>
      </c>
      <c r="C40" s="4">
        <v>250</v>
      </c>
    </row>
    <row r="41" spans="2:3" ht="25" customHeight="1" x14ac:dyDescent="0.2">
      <c r="B41" s="5" t="s">
        <v>24</v>
      </c>
      <c r="C41" s="4">
        <v>100</v>
      </c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F317517-2E65-654C-A91A-6D2505F16F4D}">
            <xm:f>'Chart Data'!$B$6</xm:f>
            <x14:dxf>
              <font>
                <color theme="5" tint="-0.24994659260841701"/>
              </font>
            </x14:dxf>
          </x14:cfRule>
          <xm:sqref>C12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C81E-21CB-B240-95E9-9C64D2E380CE}">
  <sheetPr>
    <tabColor theme="4"/>
    <pageSetUpPr fitToPage="1"/>
  </sheetPr>
  <dimension ref="B1:C41"/>
  <sheetViews>
    <sheetView showGridLines="0" zoomScale="125" zoomScaleNormal="125" workbookViewId="0">
      <selection activeCell="B3" sqref="B3"/>
    </sheetView>
  </sheetViews>
  <sheetFormatPr baseColWidth="10" defaultColWidth="8.7109375" defaultRowHeight="28.5" customHeight="1" x14ac:dyDescent="0.2"/>
  <cols>
    <col min="1" max="1" width="3.28515625" customWidth="1"/>
    <col min="2" max="2" width="28.5703125" customWidth="1"/>
    <col min="3" max="3" width="20.28515625" customWidth="1"/>
    <col min="4" max="4" width="9" customWidth="1"/>
  </cols>
  <sheetData>
    <row r="1" spans="2:3" ht="35.25" customHeight="1" x14ac:dyDescent="0.35">
      <c r="B1" s="10" t="s">
        <v>26</v>
      </c>
      <c r="C1" s="1"/>
    </row>
    <row r="2" spans="2:3" ht="35.25" customHeight="1" x14ac:dyDescent="0.35">
      <c r="B2" s="12">
        <v>45170</v>
      </c>
      <c r="C2" s="1"/>
    </row>
    <row r="3" spans="2:3" ht="35.25" customHeight="1" x14ac:dyDescent="0.25">
      <c r="B3" s="14" t="s">
        <v>28</v>
      </c>
      <c r="C3" s="1"/>
    </row>
    <row r="4" spans="2:3" ht="37.5" customHeight="1" x14ac:dyDescent="0.25">
      <c r="B4" s="1" t="s">
        <v>18</v>
      </c>
      <c r="C4" s="1" t="s">
        <v>19</v>
      </c>
    </row>
    <row r="5" spans="2:3" ht="30" customHeight="1" x14ac:dyDescent="0.2">
      <c r="B5" s="2"/>
      <c r="C5" t="s">
        <v>20</v>
      </c>
    </row>
    <row r="6" spans="2:3" ht="20.5" customHeight="1" x14ac:dyDescent="0.2">
      <c r="C6" s="6">
        <f>SUM(Income11[Amount])</f>
        <v>3750</v>
      </c>
    </row>
    <row r="7" spans="2:3" ht="20.5" customHeight="1" x14ac:dyDescent="0.2">
      <c r="C7" t="s">
        <v>21</v>
      </c>
    </row>
    <row r="8" spans="2:3" ht="20.5" customHeight="1" x14ac:dyDescent="0.2">
      <c r="C8" s="6">
        <f>SUM(Expenses12[Amount])</f>
        <v>2008</v>
      </c>
    </row>
    <row r="9" spans="2:3" ht="20.5" customHeight="1" x14ac:dyDescent="0.2">
      <c r="C9" t="s">
        <v>22</v>
      </c>
    </row>
    <row r="10" spans="2:3" ht="20.5" customHeight="1" x14ac:dyDescent="0.2">
      <c r="C10" s="6">
        <f>SUM(Savings13[Amount])</f>
        <v>550</v>
      </c>
    </row>
    <row r="11" spans="2:3" ht="20.5" customHeight="1" x14ac:dyDescent="0.2">
      <c r="C11" t="s">
        <v>23</v>
      </c>
    </row>
    <row r="12" spans="2:3" ht="20.5" customHeight="1" x14ac:dyDescent="0.2">
      <c r="C12" s="6">
        <f>Total_Monthly_Income-Total_Monthly_Expenses-Total_Monthly_Savings</f>
        <v>1192</v>
      </c>
    </row>
    <row r="13" spans="2:3" ht="22.5" customHeight="1" x14ac:dyDescent="0.2">
      <c r="B13" s="3">
        <f>MIN(Total_Monthly_Expenses/Total_Monthly_Income,1)</f>
        <v>0.53546666666666665</v>
      </c>
    </row>
    <row r="14" spans="2:3" ht="37.5" customHeight="1" x14ac:dyDescent="0.25">
      <c r="B14" s="1" t="s">
        <v>0</v>
      </c>
    </row>
    <row r="15" spans="2:3" ht="25" customHeight="1" x14ac:dyDescent="0.2">
      <c r="B15" s="8" t="s">
        <v>1</v>
      </c>
      <c r="C15" s="8" t="s">
        <v>5</v>
      </c>
    </row>
    <row r="16" spans="2:3" ht="25" customHeight="1" x14ac:dyDescent="0.2">
      <c r="B16" t="s">
        <v>2</v>
      </c>
      <c r="C16" s="4">
        <v>2500</v>
      </c>
    </row>
    <row r="17" spans="2:3" ht="25" customHeight="1" x14ac:dyDescent="0.2">
      <c r="B17" t="s">
        <v>3</v>
      </c>
      <c r="C17" s="4">
        <v>1000</v>
      </c>
    </row>
    <row r="18" spans="2:3" ht="25" customHeight="1" x14ac:dyDescent="0.2">
      <c r="B18" t="s">
        <v>4</v>
      </c>
      <c r="C18" s="4">
        <v>250</v>
      </c>
    </row>
    <row r="19" spans="2:3" ht="25" customHeight="1" x14ac:dyDescent="0.2">
      <c r="C19" s="4"/>
    </row>
    <row r="20" spans="2:3" ht="25" customHeight="1" x14ac:dyDescent="0.25">
      <c r="B20" s="1" t="s">
        <v>6</v>
      </c>
    </row>
    <row r="21" spans="2:3" ht="25" customHeight="1" x14ac:dyDescent="0.2">
      <c r="B21" s="9" t="s">
        <v>1</v>
      </c>
      <c r="C21" s="9" t="s">
        <v>5</v>
      </c>
    </row>
    <row r="22" spans="2:3" ht="25" customHeight="1" x14ac:dyDescent="0.2">
      <c r="B22" t="s">
        <v>7</v>
      </c>
      <c r="C22" s="4">
        <v>800</v>
      </c>
    </row>
    <row r="23" spans="2:3" ht="25" customHeight="1" x14ac:dyDescent="0.2">
      <c r="B23" t="s">
        <v>8</v>
      </c>
      <c r="C23" s="4">
        <v>120</v>
      </c>
    </row>
    <row r="24" spans="2:3" ht="25" customHeight="1" x14ac:dyDescent="0.2">
      <c r="B24" t="s">
        <v>9</v>
      </c>
      <c r="C24" s="4">
        <v>50</v>
      </c>
    </row>
    <row r="25" spans="2:3" ht="25" customHeight="1" x14ac:dyDescent="0.2">
      <c r="B25" t="s">
        <v>10</v>
      </c>
      <c r="C25" s="4">
        <v>45</v>
      </c>
    </row>
    <row r="26" spans="2:3" ht="25" customHeight="1" x14ac:dyDescent="0.2">
      <c r="B26" t="s">
        <v>11</v>
      </c>
      <c r="C26" s="4">
        <v>500</v>
      </c>
    </row>
    <row r="27" spans="2:3" ht="25" customHeight="1" x14ac:dyDescent="0.2">
      <c r="B27" t="s">
        <v>12</v>
      </c>
      <c r="C27" s="4">
        <v>273</v>
      </c>
    </row>
    <row r="28" spans="2:3" ht="25" customHeight="1" x14ac:dyDescent="0.2">
      <c r="B28" t="s">
        <v>13</v>
      </c>
      <c r="C28" s="4">
        <v>120</v>
      </c>
    </row>
    <row r="29" spans="2:3" ht="25" customHeight="1" x14ac:dyDescent="0.2">
      <c r="B29" t="s">
        <v>14</v>
      </c>
      <c r="C29" s="4">
        <v>50</v>
      </c>
    </row>
    <row r="30" spans="2:3" ht="25" customHeight="1" x14ac:dyDescent="0.2">
      <c r="B30" t="s">
        <v>27</v>
      </c>
      <c r="C30" s="4">
        <v>50</v>
      </c>
    </row>
    <row r="31" spans="2:3" ht="25" customHeight="1" x14ac:dyDescent="0.2">
      <c r="B31" t="s">
        <v>15</v>
      </c>
      <c r="C31" s="4">
        <v>0</v>
      </c>
    </row>
    <row r="32" spans="2:3" ht="25" customHeight="1" x14ac:dyDescent="0.2">
      <c r="B32" t="s">
        <v>15</v>
      </c>
      <c r="C32" s="4">
        <v>0</v>
      </c>
    </row>
    <row r="33" spans="2:3" ht="25" customHeight="1" x14ac:dyDescent="0.2">
      <c r="B33" t="s">
        <v>15</v>
      </c>
      <c r="C33" s="4">
        <v>0</v>
      </c>
    </row>
    <row r="34" spans="2:3" ht="25" customHeight="1" x14ac:dyDescent="0.2">
      <c r="B34" t="s">
        <v>15</v>
      </c>
      <c r="C34" s="4">
        <v>0</v>
      </c>
    </row>
    <row r="35" spans="2:3" ht="25" customHeight="1" x14ac:dyDescent="0.2">
      <c r="B35" t="s">
        <v>15</v>
      </c>
      <c r="C35" s="4">
        <v>0</v>
      </c>
    </row>
    <row r="36" spans="2:3" ht="25" customHeight="1" x14ac:dyDescent="0.2">
      <c r="C36" s="7"/>
    </row>
    <row r="37" spans="2:3" ht="25" customHeight="1" x14ac:dyDescent="0.25">
      <c r="B37" s="1" t="s">
        <v>16</v>
      </c>
      <c r="C37" s="7"/>
    </row>
    <row r="38" spans="2:3" ht="25" customHeight="1" x14ac:dyDescent="0.2">
      <c r="B38" s="9" t="s">
        <v>17</v>
      </c>
      <c r="C38" s="9" t="s">
        <v>5</v>
      </c>
    </row>
    <row r="39" spans="2:3" ht="25" customHeight="1" x14ac:dyDescent="0.2">
      <c r="B39" s="5" t="s">
        <v>24</v>
      </c>
      <c r="C39" s="4">
        <v>200</v>
      </c>
    </row>
    <row r="40" spans="2:3" ht="25" customHeight="1" x14ac:dyDescent="0.2">
      <c r="B40" s="5" t="s">
        <v>24</v>
      </c>
      <c r="C40" s="4">
        <v>250</v>
      </c>
    </row>
    <row r="41" spans="2:3" ht="25" customHeight="1" x14ac:dyDescent="0.2">
      <c r="B41" s="5" t="s">
        <v>24</v>
      </c>
      <c r="C41" s="4">
        <v>100</v>
      </c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4E8A226-E150-A64E-964C-66BF09E1FB05}">
            <xm:f>'Chart Data'!$B$6</xm:f>
            <x14:dxf>
              <font>
                <color theme="5" tint="-0.24994659260841701"/>
              </font>
            </x14:dxf>
          </x14:cfRule>
          <xm:sqref>C12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66FE2-B67A-AC46-992A-354BF0B41554}">
  <sheetPr>
    <tabColor theme="4"/>
    <pageSetUpPr fitToPage="1"/>
  </sheetPr>
  <dimension ref="B1:C41"/>
  <sheetViews>
    <sheetView showGridLines="0" zoomScale="125" zoomScaleNormal="125" workbookViewId="0">
      <selection activeCell="B3" sqref="B3"/>
    </sheetView>
  </sheetViews>
  <sheetFormatPr baseColWidth="10" defaultColWidth="8.7109375" defaultRowHeight="28.5" customHeight="1" x14ac:dyDescent="0.2"/>
  <cols>
    <col min="1" max="1" width="3.28515625" customWidth="1"/>
    <col min="2" max="2" width="28.5703125" customWidth="1"/>
    <col min="3" max="3" width="20.28515625" customWidth="1"/>
    <col min="4" max="4" width="9" customWidth="1"/>
  </cols>
  <sheetData>
    <row r="1" spans="2:3" ht="35.25" customHeight="1" x14ac:dyDescent="0.35">
      <c r="B1" s="10" t="s">
        <v>26</v>
      </c>
      <c r="C1" s="1"/>
    </row>
    <row r="2" spans="2:3" ht="35.25" customHeight="1" x14ac:dyDescent="0.35">
      <c r="B2" s="12">
        <v>45200</v>
      </c>
      <c r="C2" s="1"/>
    </row>
    <row r="3" spans="2:3" ht="35.25" customHeight="1" x14ac:dyDescent="0.25">
      <c r="B3" s="14" t="s">
        <v>28</v>
      </c>
      <c r="C3" s="1"/>
    </row>
    <row r="4" spans="2:3" ht="37.5" customHeight="1" x14ac:dyDescent="0.25">
      <c r="B4" s="1" t="s">
        <v>18</v>
      </c>
      <c r="C4" s="1" t="s">
        <v>19</v>
      </c>
    </row>
    <row r="5" spans="2:3" ht="30" customHeight="1" x14ac:dyDescent="0.2">
      <c r="B5" s="2"/>
      <c r="C5" t="s">
        <v>20</v>
      </c>
    </row>
    <row r="6" spans="2:3" ht="20.5" customHeight="1" x14ac:dyDescent="0.2">
      <c r="C6" s="6">
        <f>SUM(Income1117[Amount])</f>
        <v>3750</v>
      </c>
    </row>
    <row r="7" spans="2:3" ht="20.5" customHeight="1" x14ac:dyDescent="0.2">
      <c r="C7" t="s">
        <v>21</v>
      </c>
    </row>
    <row r="8" spans="2:3" ht="20.5" customHeight="1" x14ac:dyDescent="0.2">
      <c r="C8" s="6">
        <f>SUM(Expenses1218[Amount])</f>
        <v>2008</v>
      </c>
    </row>
    <row r="9" spans="2:3" ht="20.5" customHeight="1" x14ac:dyDescent="0.2">
      <c r="C9" t="s">
        <v>22</v>
      </c>
    </row>
    <row r="10" spans="2:3" ht="20.5" customHeight="1" x14ac:dyDescent="0.2">
      <c r="C10" s="6">
        <f>SUM(Savings1319[Amount])</f>
        <v>550</v>
      </c>
    </row>
    <row r="11" spans="2:3" ht="20.5" customHeight="1" x14ac:dyDescent="0.2">
      <c r="C11" t="s">
        <v>23</v>
      </c>
    </row>
    <row r="12" spans="2:3" ht="20.5" customHeight="1" x14ac:dyDescent="0.2">
      <c r="C12" s="6">
        <f>Total_Monthly_Income-Total_Monthly_Expenses-Total_Monthly_Savings</f>
        <v>1192</v>
      </c>
    </row>
    <row r="13" spans="2:3" ht="22.5" customHeight="1" x14ac:dyDescent="0.2">
      <c r="B13" s="3">
        <f>MIN(Total_Monthly_Expenses/Total_Monthly_Income,1)</f>
        <v>0.53546666666666665</v>
      </c>
    </row>
    <row r="14" spans="2:3" ht="37.5" customHeight="1" x14ac:dyDescent="0.25">
      <c r="B14" s="1" t="s">
        <v>0</v>
      </c>
    </row>
    <row r="15" spans="2:3" ht="25" customHeight="1" x14ac:dyDescent="0.2">
      <c r="B15" s="8" t="s">
        <v>1</v>
      </c>
      <c r="C15" s="8" t="s">
        <v>5</v>
      </c>
    </row>
    <row r="16" spans="2:3" ht="25" customHeight="1" x14ac:dyDescent="0.2">
      <c r="B16" t="s">
        <v>2</v>
      </c>
      <c r="C16" s="4">
        <v>2500</v>
      </c>
    </row>
    <row r="17" spans="2:3" ht="25" customHeight="1" x14ac:dyDescent="0.2">
      <c r="B17" t="s">
        <v>3</v>
      </c>
      <c r="C17" s="4">
        <v>1000</v>
      </c>
    </row>
    <row r="18" spans="2:3" ht="25" customHeight="1" x14ac:dyDescent="0.2">
      <c r="B18" t="s">
        <v>4</v>
      </c>
      <c r="C18" s="4">
        <v>250</v>
      </c>
    </row>
    <row r="19" spans="2:3" ht="25" customHeight="1" x14ac:dyDescent="0.2">
      <c r="C19" s="4"/>
    </row>
    <row r="20" spans="2:3" ht="25" customHeight="1" x14ac:dyDescent="0.25">
      <c r="B20" s="1" t="s">
        <v>6</v>
      </c>
    </row>
    <row r="21" spans="2:3" ht="25" customHeight="1" x14ac:dyDescent="0.2">
      <c r="B21" s="9" t="s">
        <v>1</v>
      </c>
      <c r="C21" s="9" t="s">
        <v>5</v>
      </c>
    </row>
    <row r="22" spans="2:3" ht="25" customHeight="1" x14ac:dyDescent="0.2">
      <c r="B22" t="s">
        <v>7</v>
      </c>
      <c r="C22" s="4">
        <v>800</v>
      </c>
    </row>
    <row r="23" spans="2:3" ht="25" customHeight="1" x14ac:dyDescent="0.2">
      <c r="B23" t="s">
        <v>8</v>
      </c>
      <c r="C23" s="4">
        <v>120</v>
      </c>
    </row>
    <row r="24" spans="2:3" ht="25" customHeight="1" x14ac:dyDescent="0.2">
      <c r="B24" t="s">
        <v>9</v>
      </c>
      <c r="C24" s="4">
        <v>50</v>
      </c>
    </row>
    <row r="25" spans="2:3" ht="25" customHeight="1" x14ac:dyDescent="0.2">
      <c r="B25" t="s">
        <v>10</v>
      </c>
      <c r="C25" s="4">
        <v>45</v>
      </c>
    </row>
    <row r="26" spans="2:3" ht="25" customHeight="1" x14ac:dyDescent="0.2">
      <c r="B26" t="s">
        <v>11</v>
      </c>
      <c r="C26" s="4">
        <v>500</v>
      </c>
    </row>
    <row r="27" spans="2:3" ht="25" customHeight="1" x14ac:dyDescent="0.2">
      <c r="B27" t="s">
        <v>12</v>
      </c>
      <c r="C27" s="4">
        <v>273</v>
      </c>
    </row>
    <row r="28" spans="2:3" ht="25" customHeight="1" x14ac:dyDescent="0.2">
      <c r="B28" t="s">
        <v>13</v>
      </c>
      <c r="C28" s="4">
        <v>120</v>
      </c>
    </row>
    <row r="29" spans="2:3" ht="25" customHeight="1" x14ac:dyDescent="0.2">
      <c r="B29" t="s">
        <v>14</v>
      </c>
      <c r="C29" s="4">
        <v>50</v>
      </c>
    </row>
    <row r="30" spans="2:3" ht="25" customHeight="1" x14ac:dyDescent="0.2">
      <c r="B30" t="s">
        <v>27</v>
      </c>
      <c r="C30" s="4">
        <v>50</v>
      </c>
    </row>
    <row r="31" spans="2:3" ht="25" customHeight="1" x14ac:dyDescent="0.2">
      <c r="B31" t="s">
        <v>15</v>
      </c>
      <c r="C31" s="4">
        <v>0</v>
      </c>
    </row>
    <row r="32" spans="2:3" ht="25" customHeight="1" x14ac:dyDescent="0.2">
      <c r="B32" t="s">
        <v>15</v>
      </c>
      <c r="C32" s="4">
        <v>0</v>
      </c>
    </row>
    <row r="33" spans="2:3" ht="25" customHeight="1" x14ac:dyDescent="0.2">
      <c r="B33" t="s">
        <v>15</v>
      </c>
      <c r="C33" s="4">
        <v>0</v>
      </c>
    </row>
    <row r="34" spans="2:3" ht="25" customHeight="1" x14ac:dyDescent="0.2">
      <c r="B34" t="s">
        <v>15</v>
      </c>
      <c r="C34" s="4">
        <v>0</v>
      </c>
    </row>
    <row r="35" spans="2:3" ht="25" customHeight="1" x14ac:dyDescent="0.2">
      <c r="B35" t="s">
        <v>15</v>
      </c>
      <c r="C35" s="4">
        <v>0</v>
      </c>
    </row>
    <row r="36" spans="2:3" ht="25" customHeight="1" x14ac:dyDescent="0.2">
      <c r="C36" s="7"/>
    </row>
    <row r="37" spans="2:3" ht="25" customHeight="1" x14ac:dyDescent="0.25">
      <c r="B37" s="1" t="s">
        <v>16</v>
      </c>
      <c r="C37" s="7"/>
    </row>
    <row r="38" spans="2:3" ht="25" customHeight="1" x14ac:dyDescent="0.2">
      <c r="B38" s="9" t="s">
        <v>17</v>
      </c>
      <c r="C38" s="9" t="s">
        <v>5</v>
      </c>
    </row>
    <row r="39" spans="2:3" ht="25" customHeight="1" x14ac:dyDescent="0.2">
      <c r="B39" s="5" t="s">
        <v>24</v>
      </c>
      <c r="C39" s="4">
        <v>200</v>
      </c>
    </row>
    <row r="40" spans="2:3" ht="25" customHeight="1" x14ac:dyDescent="0.2">
      <c r="B40" s="5" t="s">
        <v>24</v>
      </c>
      <c r="C40" s="4">
        <v>250</v>
      </c>
    </row>
    <row r="41" spans="2:3" ht="25" customHeight="1" x14ac:dyDescent="0.2">
      <c r="B41" s="5" t="s">
        <v>24</v>
      </c>
      <c r="C41" s="4">
        <v>100</v>
      </c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CC509B6-33AD-BF4A-B33A-8F6849B8F71F}">
            <xm:f>'Chart Data'!$B$6</xm:f>
            <x14:dxf>
              <font>
                <color theme="5" tint="-0.24994659260841701"/>
              </font>
            </x14:dxf>
          </x14:cfRule>
          <xm:sqref>C12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4B757-0570-AD44-93F1-7B8FAAE49153}">
  <sheetPr>
    <tabColor theme="4"/>
    <pageSetUpPr fitToPage="1"/>
  </sheetPr>
  <dimension ref="B1:C41"/>
  <sheetViews>
    <sheetView showGridLines="0" zoomScale="125" zoomScaleNormal="125" workbookViewId="0">
      <selection activeCell="B3" sqref="B3"/>
    </sheetView>
  </sheetViews>
  <sheetFormatPr baseColWidth="10" defaultColWidth="8.7109375" defaultRowHeight="28.5" customHeight="1" x14ac:dyDescent="0.2"/>
  <cols>
    <col min="1" max="1" width="3.28515625" customWidth="1"/>
    <col min="2" max="2" width="28.5703125" customWidth="1"/>
    <col min="3" max="3" width="20.28515625" customWidth="1"/>
    <col min="4" max="4" width="9" customWidth="1"/>
  </cols>
  <sheetData>
    <row r="1" spans="2:3" ht="35.25" customHeight="1" x14ac:dyDescent="0.35">
      <c r="B1" s="10" t="s">
        <v>26</v>
      </c>
      <c r="C1" s="1"/>
    </row>
    <row r="2" spans="2:3" ht="35.25" customHeight="1" x14ac:dyDescent="0.35">
      <c r="B2" s="12">
        <v>45231</v>
      </c>
      <c r="C2" s="1"/>
    </row>
    <row r="3" spans="2:3" ht="35.25" customHeight="1" x14ac:dyDescent="0.25">
      <c r="B3" s="14" t="s">
        <v>28</v>
      </c>
      <c r="C3" s="1"/>
    </row>
    <row r="4" spans="2:3" ht="37.5" customHeight="1" x14ac:dyDescent="0.25">
      <c r="B4" s="1" t="s">
        <v>18</v>
      </c>
      <c r="C4" s="1" t="s">
        <v>19</v>
      </c>
    </row>
    <row r="5" spans="2:3" ht="30" customHeight="1" x14ac:dyDescent="0.2">
      <c r="B5" s="2"/>
      <c r="C5" t="s">
        <v>20</v>
      </c>
    </row>
    <row r="6" spans="2:3" ht="20.5" customHeight="1" x14ac:dyDescent="0.2">
      <c r="C6" s="6">
        <f>SUM(Income1120[Amount])</f>
        <v>3750</v>
      </c>
    </row>
    <row r="7" spans="2:3" ht="20.5" customHeight="1" x14ac:dyDescent="0.2">
      <c r="C7" t="s">
        <v>21</v>
      </c>
    </row>
    <row r="8" spans="2:3" ht="20.5" customHeight="1" x14ac:dyDescent="0.2">
      <c r="C8" s="6">
        <f>SUM(Expenses1221[Amount])</f>
        <v>2008</v>
      </c>
    </row>
    <row r="9" spans="2:3" ht="20.5" customHeight="1" x14ac:dyDescent="0.2">
      <c r="C9" t="s">
        <v>22</v>
      </c>
    </row>
    <row r="10" spans="2:3" ht="20.5" customHeight="1" x14ac:dyDescent="0.2">
      <c r="C10" s="6">
        <f>SUM(Savings1322[Amount])</f>
        <v>550</v>
      </c>
    </row>
    <row r="11" spans="2:3" ht="20.5" customHeight="1" x14ac:dyDescent="0.2">
      <c r="C11" t="s">
        <v>23</v>
      </c>
    </row>
    <row r="12" spans="2:3" ht="20.5" customHeight="1" x14ac:dyDescent="0.2">
      <c r="C12" s="6">
        <f>Total_Monthly_Income-Total_Monthly_Expenses-Total_Monthly_Savings</f>
        <v>1192</v>
      </c>
    </row>
    <row r="13" spans="2:3" ht="22.5" customHeight="1" x14ac:dyDescent="0.2">
      <c r="B13" s="3">
        <f>MIN(Total_Monthly_Expenses/Total_Monthly_Income,1)</f>
        <v>0.53546666666666665</v>
      </c>
    </row>
    <row r="14" spans="2:3" ht="37.5" customHeight="1" x14ac:dyDescent="0.25">
      <c r="B14" s="1" t="s">
        <v>0</v>
      </c>
    </row>
    <row r="15" spans="2:3" ht="25" customHeight="1" x14ac:dyDescent="0.2">
      <c r="B15" s="8" t="s">
        <v>1</v>
      </c>
      <c r="C15" s="8" t="s">
        <v>5</v>
      </c>
    </row>
    <row r="16" spans="2:3" ht="25" customHeight="1" x14ac:dyDescent="0.2">
      <c r="B16" t="s">
        <v>2</v>
      </c>
      <c r="C16" s="4">
        <v>2500</v>
      </c>
    </row>
    <row r="17" spans="2:3" ht="25" customHeight="1" x14ac:dyDescent="0.2">
      <c r="B17" t="s">
        <v>3</v>
      </c>
      <c r="C17" s="4">
        <v>1000</v>
      </c>
    </row>
    <row r="18" spans="2:3" ht="25" customHeight="1" x14ac:dyDescent="0.2">
      <c r="B18" t="s">
        <v>4</v>
      </c>
      <c r="C18" s="4">
        <v>250</v>
      </c>
    </row>
    <row r="19" spans="2:3" ht="25" customHeight="1" x14ac:dyDescent="0.2">
      <c r="C19" s="4"/>
    </row>
    <row r="20" spans="2:3" ht="25" customHeight="1" x14ac:dyDescent="0.25">
      <c r="B20" s="1" t="s">
        <v>6</v>
      </c>
    </row>
    <row r="21" spans="2:3" ht="25" customHeight="1" x14ac:dyDescent="0.2">
      <c r="B21" s="9" t="s">
        <v>1</v>
      </c>
      <c r="C21" s="9" t="s">
        <v>5</v>
      </c>
    </row>
    <row r="22" spans="2:3" ht="25" customHeight="1" x14ac:dyDescent="0.2">
      <c r="B22" t="s">
        <v>7</v>
      </c>
      <c r="C22" s="4">
        <v>800</v>
      </c>
    </row>
    <row r="23" spans="2:3" ht="25" customHeight="1" x14ac:dyDescent="0.2">
      <c r="B23" t="s">
        <v>8</v>
      </c>
      <c r="C23" s="4">
        <v>120</v>
      </c>
    </row>
    <row r="24" spans="2:3" ht="25" customHeight="1" x14ac:dyDescent="0.2">
      <c r="B24" t="s">
        <v>9</v>
      </c>
      <c r="C24" s="4">
        <v>50</v>
      </c>
    </row>
    <row r="25" spans="2:3" ht="25" customHeight="1" x14ac:dyDescent="0.2">
      <c r="B25" t="s">
        <v>10</v>
      </c>
      <c r="C25" s="4">
        <v>45</v>
      </c>
    </row>
    <row r="26" spans="2:3" ht="25" customHeight="1" x14ac:dyDescent="0.2">
      <c r="B26" t="s">
        <v>11</v>
      </c>
      <c r="C26" s="4">
        <v>500</v>
      </c>
    </row>
    <row r="27" spans="2:3" ht="25" customHeight="1" x14ac:dyDescent="0.2">
      <c r="B27" t="s">
        <v>12</v>
      </c>
      <c r="C27" s="4">
        <v>273</v>
      </c>
    </row>
    <row r="28" spans="2:3" ht="25" customHeight="1" x14ac:dyDescent="0.2">
      <c r="B28" t="s">
        <v>13</v>
      </c>
      <c r="C28" s="4">
        <v>120</v>
      </c>
    </row>
    <row r="29" spans="2:3" ht="25" customHeight="1" x14ac:dyDescent="0.2">
      <c r="B29" t="s">
        <v>14</v>
      </c>
      <c r="C29" s="4">
        <v>50</v>
      </c>
    </row>
    <row r="30" spans="2:3" ht="25" customHeight="1" x14ac:dyDescent="0.2">
      <c r="B30" t="s">
        <v>27</v>
      </c>
      <c r="C30" s="4">
        <v>50</v>
      </c>
    </row>
    <row r="31" spans="2:3" ht="25" customHeight="1" x14ac:dyDescent="0.2">
      <c r="B31" t="s">
        <v>15</v>
      </c>
      <c r="C31" s="4">
        <v>0</v>
      </c>
    </row>
    <row r="32" spans="2:3" ht="25" customHeight="1" x14ac:dyDescent="0.2">
      <c r="B32" t="s">
        <v>15</v>
      </c>
      <c r="C32" s="4">
        <v>0</v>
      </c>
    </row>
    <row r="33" spans="2:3" ht="25" customHeight="1" x14ac:dyDescent="0.2">
      <c r="B33" t="s">
        <v>15</v>
      </c>
      <c r="C33" s="4">
        <v>0</v>
      </c>
    </row>
    <row r="34" spans="2:3" ht="25" customHeight="1" x14ac:dyDescent="0.2">
      <c r="B34" t="s">
        <v>15</v>
      </c>
      <c r="C34" s="4">
        <v>0</v>
      </c>
    </row>
    <row r="35" spans="2:3" ht="25" customHeight="1" x14ac:dyDescent="0.2">
      <c r="B35" t="s">
        <v>15</v>
      </c>
      <c r="C35" s="4">
        <v>0</v>
      </c>
    </row>
    <row r="36" spans="2:3" ht="25" customHeight="1" x14ac:dyDescent="0.2">
      <c r="C36" s="7"/>
    </row>
    <row r="37" spans="2:3" ht="25" customHeight="1" x14ac:dyDescent="0.25">
      <c r="B37" s="1" t="s">
        <v>16</v>
      </c>
      <c r="C37" s="7"/>
    </row>
    <row r="38" spans="2:3" ht="25" customHeight="1" x14ac:dyDescent="0.2">
      <c r="B38" s="9" t="s">
        <v>17</v>
      </c>
      <c r="C38" s="9" t="s">
        <v>5</v>
      </c>
    </row>
    <row r="39" spans="2:3" ht="25" customHeight="1" x14ac:dyDescent="0.2">
      <c r="B39" s="5" t="s">
        <v>24</v>
      </c>
      <c r="C39" s="4">
        <v>200</v>
      </c>
    </row>
    <row r="40" spans="2:3" ht="25" customHeight="1" x14ac:dyDescent="0.2">
      <c r="B40" s="5" t="s">
        <v>24</v>
      </c>
      <c r="C40" s="4">
        <v>250</v>
      </c>
    </row>
    <row r="41" spans="2:3" ht="25" customHeight="1" x14ac:dyDescent="0.2">
      <c r="B41" s="5" t="s">
        <v>24</v>
      </c>
      <c r="C41" s="4">
        <v>100</v>
      </c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EACF2C1-722E-FD4A-9EFA-EE8F7D71DE84}">
            <xm:f>'Chart Data'!$B$6</xm:f>
            <x14:dxf>
              <font>
                <color theme="5" tint="-0.24994659260841701"/>
              </font>
            </x14:dxf>
          </x14:cfRule>
          <xm:sqref>C12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BCDFD-076C-7448-A513-231EDA78C153}">
  <sheetPr>
    <tabColor theme="4"/>
    <pageSetUpPr fitToPage="1"/>
  </sheetPr>
  <dimension ref="B1:C41"/>
  <sheetViews>
    <sheetView showGridLines="0" zoomScale="125" zoomScaleNormal="125" workbookViewId="0">
      <selection activeCell="B3" sqref="B3"/>
    </sheetView>
  </sheetViews>
  <sheetFormatPr baseColWidth="10" defaultColWidth="8.7109375" defaultRowHeight="28.5" customHeight="1" x14ac:dyDescent="0.2"/>
  <cols>
    <col min="1" max="1" width="3.28515625" customWidth="1"/>
    <col min="2" max="2" width="28.5703125" customWidth="1"/>
    <col min="3" max="3" width="20.28515625" customWidth="1"/>
    <col min="4" max="4" width="9" customWidth="1"/>
  </cols>
  <sheetData>
    <row r="1" spans="2:3" ht="35.25" customHeight="1" x14ac:dyDescent="0.35">
      <c r="B1" s="10" t="s">
        <v>26</v>
      </c>
      <c r="C1" s="1"/>
    </row>
    <row r="2" spans="2:3" ht="35.25" customHeight="1" x14ac:dyDescent="0.35">
      <c r="B2" s="12">
        <v>45261</v>
      </c>
      <c r="C2" s="1"/>
    </row>
    <row r="3" spans="2:3" ht="35.25" customHeight="1" x14ac:dyDescent="0.25">
      <c r="B3" s="13" t="s">
        <v>29</v>
      </c>
      <c r="C3" s="1"/>
    </row>
    <row r="4" spans="2:3" ht="37.5" customHeight="1" x14ac:dyDescent="0.25">
      <c r="B4" s="1" t="s">
        <v>18</v>
      </c>
      <c r="C4" s="1" t="s">
        <v>19</v>
      </c>
    </row>
    <row r="5" spans="2:3" ht="30" customHeight="1" x14ac:dyDescent="0.2">
      <c r="B5" s="2"/>
      <c r="C5" t="s">
        <v>20</v>
      </c>
    </row>
    <row r="6" spans="2:3" ht="20.5" customHeight="1" x14ac:dyDescent="0.2">
      <c r="C6" s="6">
        <f>SUM(Income1123[Amount])</f>
        <v>3750</v>
      </c>
    </row>
    <row r="7" spans="2:3" ht="20.5" customHeight="1" x14ac:dyDescent="0.2">
      <c r="C7" t="s">
        <v>21</v>
      </c>
    </row>
    <row r="8" spans="2:3" ht="20.5" customHeight="1" x14ac:dyDescent="0.2">
      <c r="C8" s="6">
        <f>SUM(Expenses1224[Amount])</f>
        <v>2008</v>
      </c>
    </row>
    <row r="9" spans="2:3" ht="20.5" customHeight="1" x14ac:dyDescent="0.2">
      <c r="C9" t="s">
        <v>22</v>
      </c>
    </row>
    <row r="10" spans="2:3" ht="20.5" customHeight="1" x14ac:dyDescent="0.2">
      <c r="C10" s="6">
        <f>SUM(Savings1325[Amount])</f>
        <v>550</v>
      </c>
    </row>
    <row r="11" spans="2:3" ht="20.5" customHeight="1" x14ac:dyDescent="0.2">
      <c r="C11" t="s">
        <v>23</v>
      </c>
    </row>
    <row r="12" spans="2:3" ht="20.5" customHeight="1" x14ac:dyDescent="0.2">
      <c r="C12" s="6">
        <f>Total_Monthly_Income-Total_Monthly_Expenses-Total_Monthly_Savings</f>
        <v>1192</v>
      </c>
    </row>
    <row r="13" spans="2:3" ht="22.5" customHeight="1" x14ac:dyDescent="0.2">
      <c r="B13" s="3">
        <f>MIN(Total_Monthly_Expenses/Total_Monthly_Income,1)</f>
        <v>0.53546666666666665</v>
      </c>
    </row>
    <row r="14" spans="2:3" ht="37.5" customHeight="1" x14ac:dyDescent="0.25">
      <c r="B14" s="1" t="s">
        <v>0</v>
      </c>
    </row>
    <row r="15" spans="2:3" ht="25" customHeight="1" x14ac:dyDescent="0.2">
      <c r="B15" s="8" t="s">
        <v>1</v>
      </c>
      <c r="C15" s="8" t="s">
        <v>5</v>
      </c>
    </row>
    <row r="16" spans="2:3" ht="25" customHeight="1" x14ac:dyDescent="0.2">
      <c r="B16" t="s">
        <v>2</v>
      </c>
      <c r="C16" s="4">
        <v>2500</v>
      </c>
    </row>
    <row r="17" spans="2:3" ht="25" customHeight="1" x14ac:dyDescent="0.2">
      <c r="B17" t="s">
        <v>3</v>
      </c>
      <c r="C17" s="4">
        <v>1000</v>
      </c>
    </row>
    <row r="18" spans="2:3" ht="25" customHeight="1" x14ac:dyDescent="0.2">
      <c r="B18" t="s">
        <v>4</v>
      </c>
      <c r="C18" s="4">
        <v>250</v>
      </c>
    </row>
    <row r="19" spans="2:3" ht="25" customHeight="1" x14ac:dyDescent="0.2">
      <c r="C19" s="4"/>
    </row>
    <row r="20" spans="2:3" ht="25" customHeight="1" x14ac:dyDescent="0.25">
      <c r="B20" s="1" t="s">
        <v>6</v>
      </c>
    </row>
    <row r="21" spans="2:3" ht="25" customHeight="1" x14ac:dyDescent="0.2">
      <c r="B21" s="9" t="s">
        <v>1</v>
      </c>
      <c r="C21" s="9" t="s">
        <v>5</v>
      </c>
    </row>
    <row r="22" spans="2:3" ht="25" customHeight="1" x14ac:dyDescent="0.2">
      <c r="B22" t="s">
        <v>7</v>
      </c>
      <c r="C22" s="4">
        <v>800</v>
      </c>
    </row>
    <row r="23" spans="2:3" ht="25" customHeight="1" x14ac:dyDescent="0.2">
      <c r="B23" t="s">
        <v>8</v>
      </c>
      <c r="C23" s="4">
        <v>120</v>
      </c>
    </row>
    <row r="24" spans="2:3" ht="25" customHeight="1" x14ac:dyDescent="0.2">
      <c r="B24" t="s">
        <v>9</v>
      </c>
      <c r="C24" s="4">
        <v>50</v>
      </c>
    </row>
    <row r="25" spans="2:3" ht="25" customHeight="1" x14ac:dyDescent="0.2">
      <c r="B25" t="s">
        <v>10</v>
      </c>
      <c r="C25" s="4">
        <v>45</v>
      </c>
    </row>
    <row r="26" spans="2:3" ht="25" customHeight="1" x14ac:dyDescent="0.2">
      <c r="B26" t="s">
        <v>11</v>
      </c>
      <c r="C26" s="4">
        <v>500</v>
      </c>
    </row>
    <row r="27" spans="2:3" ht="25" customHeight="1" x14ac:dyDescent="0.2">
      <c r="B27" t="s">
        <v>12</v>
      </c>
      <c r="C27" s="4">
        <v>273</v>
      </c>
    </row>
    <row r="28" spans="2:3" ht="25" customHeight="1" x14ac:dyDescent="0.2">
      <c r="B28" t="s">
        <v>13</v>
      </c>
      <c r="C28" s="4">
        <v>120</v>
      </c>
    </row>
    <row r="29" spans="2:3" ht="25" customHeight="1" x14ac:dyDescent="0.2">
      <c r="B29" t="s">
        <v>14</v>
      </c>
      <c r="C29" s="4">
        <v>50</v>
      </c>
    </row>
    <row r="30" spans="2:3" ht="25" customHeight="1" x14ac:dyDescent="0.2">
      <c r="B30" t="s">
        <v>27</v>
      </c>
      <c r="C30" s="4">
        <v>50</v>
      </c>
    </row>
    <row r="31" spans="2:3" ht="25" customHeight="1" x14ac:dyDescent="0.2">
      <c r="B31" t="s">
        <v>15</v>
      </c>
      <c r="C31" s="4">
        <v>0</v>
      </c>
    </row>
    <row r="32" spans="2:3" ht="25" customHeight="1" x14ac:dyDescent="0.2">
      <c r="B32" t="s">
        <v>15</v>
      </c>
      <c r="C32" s="4">
        <v>0</v>
      </c>
    </row>
    <row r="33" spans="2:3" ht="25" customHeight="1" x14ac:dyDescent="0.2">
      <c r="B33" t="s">
        <v>15</v>
      </c>
      <c r="C33" s="4">
        <v>0</v>
      </c>
    </row>
    <row r="34" spans="2:3" ht="25" customHeight="1" x14ac:dyDescent="0.2">
      <c r="B34" t="s">
        <v>15</v>
      </c>
      <c r="C34" s="4">
        <v>0</v>
      </c>
    </row>
    <row r="35" spans="2:3" ht="25" customHeight="1" x14ac:dyDescent="0.2">
      <c r="B35" t="s">
        <v>15</v>
      </c>
      <c r="C35" s="4">
        <v>0</v>
      </c>
    </row>
    <row r="36" spans="2:3" ht="25" customHeight="1" x14ac:dyDescent="0.2">
      <c r="C36" s="7"/>
    </row>
    <row r="37" spans="2:3" ht="25" customHeight="1" x14ac:dyDescent="0.25">
      <c r="B37" s="1" t="s">
        <v>16</v>
      </c>
      <c r="C37" s="7"/>
    </row>
    <row r="38" spans="2:3" ht="25" customHeight="1" x14ac:dyDescent="0.2">
      <c r="B38" s="9" t="s">
        <v>17</v>
      </c>
      <c r="C38" s="9" t="s">
        <v>5</v>
      </c>
    </row>
    <row r="39" spans="2:3" ht="25" customHeight="1" x14ac:dyDescent="0.2">
      <c r="B39" s="5" t="s">
        <v>24</v>
      </c>
      <c r="C39" s="4">
        <v>200</v>
      </c>
    </row>
    <row r="40" spans="2:3" ht="25" customHeight="1" x14ac:dyDescent="0.2">
      <c r="B40" s="5" t="s">
        <v>24</v>
      </c>
      <c r="C40" s="4">
        <v>250</v>
      </c>
    </row>
    <row r="41" spans="2:3" ht="25" customHeight="1" x14ac:dyDescent="0.2">
      <c r="B41" s="5" t="s">
        <v>24</v>
      </c>
      <c r="C41" s="4">
        <v>100</v>
      </c>
    </row>
  </sheetData>
  <printOptions horizontalCentered="1"/>
  <pageMargins left="0.35" right="0.41" top="0.41" bottom="0.35" header="0.3" footer="0.3"/>
  <pageSetup fitToHeight="0" orientation="portrait" horizontalDpi="4294967293" verticalDpi="0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41E719D-FAE8-6B46-9C8C-F24001653D36}">
            <xm:f>'Chart Data'!$B$6</xm:f>
            <x14:dxf>
              <font>
                <color theme="5" tint="-0.24994659260841701"/>
              </font>
            </x14:dxf>
          </x14:cfRule>
          <xm:sqref>C12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</sheetPr>
  <dimension ref="B2:B6"/>
  <sheetViews>
    <sheetView showGridLines="0" workbookViewId="0">
      <selection activeCell="B7" sqref="B7"/>
    </sheetView>
  </sheetViews>
  <sheetFormatPr baseColWidth="10" defaultColWidth="8.7109375" defaultRowHeight="16" x14ac:dyDescent="0.2"/>
  <cols>
    <col min="1" max="1" width="1.7109375" customWidth="1"/>
  </cols>
  <sheetData>
    <row r="2" spans="2:2" x14ac:dyDescent="0.2">
      <c r="B2" t="s">
        <v>25</v>
      </c>
    </row>
    <row r="4" spans="2:2" x14ac:dyDescent="0.2">
      <c r="B4" s="11">
        <f>MIN(1-B5,1)</f>
        <v>0.46453333333333335</v>
      </c>
    </row>
    <row r="5" spans="2:2" x14ac:dyDescent="0.2">
      <c r="B5" s="11">
        <f>MIN(Total_Monthly_Expenses/Total_Monthly_Income,1)</f>
        <v>0.53546666666666665</v>
      </c>
    </row>
    <row r="6" spans="2:2" x14ac:dyDescent="0.2">
      <c r="B6" t="b">
        <f>(Total_Monthly_Expenses/Total_Monthly_Income)&gt;1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TM10000061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May 2023 </vt:lpstr>
      <vt:lpstr>June 2023 </vt:lpstr>
      <vt:lpstr>July 2023</vt:lpstr>
      <vt:lpstr>August 2023</vt:lpstr>
      <vt:lpstr>September 2023</vt:lpstr>
      <vt:lpstr>October 2023</vt:lpstr>
      <vt:lpstr>November 2023</vt:lpstr>
      <vt:lpstr>December 2023</vt:lpstr>
      <vt:lpstr>Chart Data</vt:lpstr>
      <vt:lpstr>'August 2023'!Total_Monthly_Expenses</vt:lpstr>
      <vt:lpstr>'December 2023'!Total_Monthly_Expenses</vt:lpstr>
      <vt:lpstr>'June 2023 '!Total_Monthly_Expenses</vt:lpstr>
      <vt:lpstr>'May 2023 '!Total_Monthly_Expenses</vt:lpstr>
      <vt:lpstr>'November 2023'!Total_Monthly_Expenses</vt:lpstr>
      <vt:lpstr>'October 2023'!Total_Monthly_Expenses</vt:lpstr>
      <vt:lpstr>'September 2023'!Total_Monthly_Expenses</vt:lpstr>
      <vt:lpstr>Total_Monthly_Expenses</vt:lpstr>
      <vt:lpstr>'August 2023'!Total_Monthly_Income</vt:lpstr>
      <vt:lpstr>'December 2023'!Total_Monthly_Income</vt:lpstr>
      <vt:lpstr>'June 2023 '!Total_Monthly_Income</vt:lpstr>
      <vt:lpstr>'May 2023 '!Total_Monthly_Income</vt:lpstr>
      <vt:lpstr>'November 2023'!Total_Monthly_Income</vt:lpstr>
      <vt:lpstr>'October 2023'!Total_Monthly_Income</vt:lpstr>
      <vt:lpstr>'September 2023'!Total_Monthly_Income</vt:lpstr>
      <vt:lpstr>Total_Monthly_Income</vt:lpstr>
      <vt:lpstr>'August 2023'!Total_Monthly_Savings</vt:lpstr>
      <vt:lpstr>'December 2023'!Total_Monthly_Savings</vt:lpstr>
      <vt:lpstr>'June 2023 '!Total_Monthly_Savings</vt:lpstr>
      <vt:lpstr>'May 2023 '!Total_Monthly_Savings</vt:lpstr>
      <vt:lpstr>'November 2023'!Total_Monthly_Savings</vt:lpstr>
      <vt:lpstr>'October 2023'!Total_Monthly_Savings</vt:lpstr>
      <vt:lpstr>'September 2023'!Total_Monthly_Savings</vt:lpstr>
      <vt:lpstr>Total_Monthly_Savings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 Great By Faith</dc:creator>
  <cp:lastModifiedBy>Be Great By Faith</cp:lastModifiedBy>
  <dcterms:created xsi:type="dcterms:W3CDTF">2014-09-09T12:22:13Z</dcterms:created>
  <dcterms:modified xsi:type="dcterms:W3CDTF">2023-05-06T02:29:45Z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TF10000025</vt:lpwstr>
  </property>
</Properties>
</file>